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a_delovni_zvezek"/>
  <mc:AlternateContent xmlns:mc="http://schemas.openxmlformats.org/markup-compatibility/2006">
    <mc:Choice Requires="x15">
      <x15ac:absPath xmlns:x15ac="http://schemas.microsoft.com/office/spreadsheetml/2010/11/ac" url="\\ESERVER\eprojektivaserver\EL-PR E-091_23 - Lekarna Moravče_Klimaterm\PZI\3 - Elektro\"/>
    </mc:Choice>
  </mc:AlternateContent>
  <xr:revisionPtr revIDLastSave="0" documentId="13_ncr:1_{26A9EDDD-094E-496A-ACF6-F24C2CCC5295}" xr6:coauthVersionLast="47" xr6:coauthVersionMax="47" xr10:uidLastSave="{00000000-0000-0000-0000-000000000000}"/>
  <bookViews>
    <workbookView xWindow="-120" yWindow="-120" windowWidth="29040" windowHeight="15840" tabRatio="941" xr2:uid="{00000000-000D-0000-FFFF-FFFF00000000}"/>
  </bookViews>
  <sheets>
    <sheet name="REKAPITULACIJA" sheetId="16" r:id="rId1"/>
    <sheet name="A. RAZSVETLJAVA" sheetId="13" r:id="rId2"/>
    <sheet name="B. ZASILNA RAZSVETLJAVA" sheetId="34" r:id="rId3"/>
    <sheet name="C. MOČ" sheetId="15" r:id="rId4"/>
    <sheet name="D. RAZDELILNIKI" sheetId="19" r:id="rId5"/>
    <sheet name="E. IKS" sheetId="12" r:id="rId6"/>
    <sheet name="F. VIDEODOMOFON" sheetId="30" r:id="rId7"/>
    <sheet name="G. VIDEO NADZOR" sheetId="28" r:id="rId8"/>
    <sheet name="H. TEHNIČNO VAROVANJE" sheetId="36" r:id="rId9"/>
    <sheet name="I. JAVLJANJE POŽARA" sheetId="25" r:id="rId10"/>
    <sheet name="J. UPS" sheetId="38" r:id="rId11"/>
    <sheet name="K. DOKUMENTACIJA" sheetId="20" r:id="rId12"/>
  </sheets>
  <definedNames>
    <definedName name="_xlnm.Print_Area" localSheetId="1">'A. RAZSVETLJAVA'!$A$1:$F$67</definedName>
    <definedName name="_xlnm.Print_Area" localSheetId="2">'B. ZASILNA RAZSVETLJAVA'!$A$1:$F$27</definedName>
    <definedName name="_xlnm.Print_Area" localSheetId="3">'C. MOČ'!$A$1:$F$104</definedName>
    <definedName name="_xlnm.Print_Area" localSheetId="4">'D. RAZDELILNIKI'!$A$1:$F$35</definedName>
    <definedName name="_xlnm.Print_Area" localSheetId="5">'E. IKS'!$A$1:$F$44</definedName>
    <definedName name="_xlnm.Print_Area" localSheetId="6">'F. VIDEODOMOFON'!$A$1:$F$31</definedName>
    <definedName name="_xlnm.Print_Area" localSheetId="7">'G. VIDEO NADZOR'!$A$1:$F$35</definedName>
    <definedName name="_xlnm.Print_Area" localSheetId="8">'H. TEHNIČNO VAROVANJE'!$A$1:$F$42</definedName>
    <definedName name="_xlnm.Print_Area" localSheetId="9">'I. JAVLJANJE POŽARA'!$A$1:$F$44</definedName>
    <definedName name="_xlnm.Print_Area" localSheetId="10">'J. UPS'!$A$1:$F$11</definedName>
    <definedName name="_xlnm.Print_Area" localSheetId="11">'K. DOKUMENTACIJA'!$A$1:$F$26</definedName>
    <definedName name="_xlnm.Print_Area" localSheetId="0">REKAPITULACIJA!$A$1:$C$36</definedName>
  </definedNames>
  <calcPr calcId="191029"/>
</workbook>
</file>

<file path=xl/calcChain.xml><?xml version="1.0" encoding="utf-8"?>
<calcChain xmlns="http://schemas.openxmlformats.org/spreadsheetml/2006/main">
  <c r="E11" i="28" l="1"/>
  <c r="E15" i="12"/>
  <c r="F35" i="19"/>
  <c r="E31" i="19"/>
  <c r="F67" i="13"/>
  <c r="F65" i="13"/>
  <c r="B34" i="16"/>
  <c r="B33" i="16"/>
  <c r="B32" i="16"/>
  <c r="B29" i="16"/>
  <c r="F23" i="19"/>
  <c r="F22" i="19"/>
  <c r="F21" i="19"/>
  <c r="F17" i="19"/>
  <c r="F9" i="19"/>
  <c r="F8" i="19"/>
  <c r="F33" i="19"/>
  <c r="F8" i="28"/>
  <c r="F31" i="25"/>
  <c r="F30" i="25"/>
  <c r="D27" i="25"/>
  <c r="F27" i="25" s="1"/>
  <c r="F26" i="25"/>
  <c r="F25" i="30" l="1"/>
  <c r="F28" i="30"/>
  <c r="F22" i="30"/>
  <c r="F18" i="15"/>
  <c r="F9" i="38"/>
  <c r="F7" i="38"/>
  <c r="F5" i="38"/>
  <c r="F11" i="38" l="1"/>
  <c r="C33" i="16" s="1"/>
  <c r="D16" i="30"/>
  <c r="F16" i="30" s="1"/>
  <c r="D20" i="30"/>
  <c r="F17" i="30"/>
  <c r="F9" i="30" l="1"/>
  <c r="F20" i="30"/>
  <c r="F13" i="30"/>
  <c r="F11" i="30"/>
  <c r="F7" i="30"/>
  <c r="F5" i="30"/>
  <c r="F35" i="36"/>
  <c r="F40" i="36"/>
  <c r="D32" i="36"/>
  <c r="D24" i="28"/>
  <c r="D42" i="12"/>
  <c r="F42" i="12"/>
  <c r="D33" i="12"/>
  <c r="F33" i="12"/>
  <c r="D30" i="12"/>
  <c r="D19" i="34"/>
  <c r="F42" i="13"/>
  <c r="D65" i="13"/>
  <c r="D60" i="13"/>
  <c r="D57" i="13"/>
  <c r="D54" i="13"/>
  <c r="D50" i="13"/>
  <c r="D49" i="13"/>
  <c r="D48" i="13"/>
  <c r="D51" i="13"/>
  <c r="D17" i="15"/>
  <c r="D16" i="15"/>
  <c r="F46" i="15"/>
  <c r="D81" i="15"/>
  <c r="D102" i="15"/>
  <c r="F102" i="15" s="1"/>
  <c r="D28" i="15"/>
  <c r="D23" i="15"/>
  <c r="D14" i="15"/>
  <c r="F10" i="15"/>
  <c r="D24" i="15"/>
  <c r="D29" i="15"/>
  <c r="D100" i="15"/>
  <c r="D15" i="15"/>
  <c r="D12" i="15"/>
  <c r="D13" i="15"/>
  <c r="F19" i="25"/>
  <c r="F21" i="25"/>
  <c r="F9" i="25"/>
  <c r="F42" i="25"/>
  <c r="F39" i="25"/>
  <c r="F36" i="25"/>
  <c r="F33" i="25"/>
  <c r="F23" i="25"/>
  <c r="F17" i="25"/>
  <c r="F15" i="25"/>
  <c r="F13" i="25"/>
  <c r="F11" i="25"/>
  <c r="F7" i="25"/>
  <c r="F5" i="25"/>
  <c r="F44" i="25" l="1"/>
  <c r="C32" i="16" s="1"/>
  <c r="F30" i="30"/>
  <c r="C29" i="16" s="1"/>
  <c r="F47" i="15"/>
  <c r="F17" i="12"/>
  <c r="D31" i="15"/>
  <c r="F31" i="15" s="1"/>
  <c r="F39" i="15"/>
  <c r="D43" i="15"/>
  <c r="F37" i="13"/>
  <c r="F35" i="13"/>
  <c r="F36" i="13"/>
  <c r="F38" i="13"/>
  <c r="F31" i="13" l="1"/>
  <c r="F32" i="13"/>
  <c r="F28" i="13"/>
  <c r="F25" i="13"/>
  <c r="F21" i="13"/>
  <c r="F22" i="13"/>
  <c r="F18" i="13"/>
  <c r="F15" i="13"/>
  <c r="F12" i="13"/>
  <c r="F11" i="13"/>
  <c r="F7" i="13"/>
  <c r="F8" i="13"/>
  <c r="F10" i="19" l="1"/>
  <c r="F31" i="19"/>
  <c r="F30" i="19"/>
  <c r="F29" i="19"/>
  <c r="F28" i="19"/>
  <c r="F27" i="19"/>
  <c r="F26" i="19"/>
  <c r="F25" i="19"/>
  <c r="F16" i="19"/>
  <c r="F15" i="19"/>
  <c r="F14" i="19"/>
  <c r="F13" i="19"/>
  <c r="F12" i="19"/>
  <c r="F11" i="19"/>
  <c r="F7" i="19"/>
  <c r="F6" i="19"/>
  <c r="F75" i="15"/>
  <c r="F25" i="15"/>
  <c r="B31" i="16"/>
  <c r="B30" i="16"/>
  <c r="B28" i="16"/>
  <c r="B27" i="16"/>
  <c r="B26" i="16"/>
  <c r="B25" i="16"/>
  <c r="B24" i="16"/>
  <c r="F37" i="12"/>
  <c r="F90" i="15"/>
  <c r="F89" i="15"/>
  <c r="F57" i="13"/>
  <c r="F15" i="15"/>
  <c r="F14" i="15"/>
  <c r="F11" i="15"/>
  <c r="F7" i="28" l="1"/>
  <c r="F9" i="28"/>
  <c r="F10" i="28"/>
  <c r="F11" i="28"/>
  <c r="F13" i="28"/>
  <c r="F15" i="28"/>
  <c r="F17" i="28"/>
  <c r="F19" i="28"/>
  <c r="F21" i="28"/>
  <c r="F24" i="28"/>
  <c r="F27" i="28"/>
  <c r="F29" i="28"/>
  <c r="F31" i="28"/>
  <c r="F33" i="28"/>
  <c r="F38" i="36"/>
  <c r="F32" i="36"/>
  <c r="F29" i="36"/>
  <c r="F27" i="36"/>
  <c r="F25" i="36"/>
  <c r="F23" i="36"/>
  <c r="F21" i="36"/>
  <c r="F19" i="36"/>
  <c r="F17" i="36"/>
  <c r="F15" i="36"/>
  <c r="F13" i="36"/>
  <c r="F11" i="36"/>
  <c r="F9" i="36"/>
  <c r="F7" i="36"/>
  <c r="F5" i="36"/>
  <c r="F42" i="36" l="1"/>
  <c r="C31" i="16" s="1"/>
  <c r="F35" i="28"/>
  <c r="C30" i="16" s="1"/>
  <c r="F64" i="15" l="1"/>
  <c r="F66" i="15"/>
  <c r="F48" i="15"/>
  <c r="F35" i="15"/>
  <c r="F45" i="13"/>
  <c r="F43" i="13"/>
  <c r="F41" i="13"/>
  <c r="F13" i="34" l="1"/>
  <c r="F25" i="34"/>
  <c r="F22" i="34"/>
  <c r="F19" i="34"/>
  <c r="F16" i="34"/>
  <c r="F10" i="34"/>
  <c r="F7" i="34"/>
  <c r="F27" i="34" l="1"/>
  <c r="C25" i="16"/>
  <c r="F7" i="15" l="1"/>
  <c r="F100" i="15" l="1"/>
  <c r="F62" i="15" l="1"/>
  <c r="F19" i="15" l="1"/>
  <c r="F63" i="13"/>
  <c r="F60" i="13"/>
  <c r="F51" i="13"/>
  <c r="F48" i="13"/>
  <c r="F33" i="15"/>
  <c r="F23" i="15"/>
  <c r="F61" i="15"/>
  <c r="F65" i="15"/>
  <c r="F63" i="15"/>
  <c r="F17" i="15"/>
  <c r="F81" i="15"/>
  <c r="F28" i="15"/>
  <c r="F13" i="15"/>
  <c r="F16" i="15"/>
  <c r="F24" i="20"/>
  <c r="F21" i="20"/>
  <c r="F19" i="20"/>
  <c r="F17" i="20"/>
  <c r="F15" i="20"/>
  <c r="F13" i="20"/>
  <c r="F11" i="20"/>
  <c r="F9" i="20"/>
  <c r="F7" i="20"/>
  <c r="F5" i="20"/>
  <c r="F40" i="12"/>
  <c r="F34" i="12"/>
  <c r="F30" i="12"/>
  <c r="F27" i="12"/>
  <c r="F25" i="12"/>
  <c r="F23" i="12"/>
  <c r="F21" i="12"/>
  <c r="F19" i="12"/>
  <c r="F14" i="12"/>
  <c r="F13" i="12"/>
  <c r="F12" i="12"/>
  <c r="F8" i="12"/>
  <c r="F11" i="12"/>
  <c r="F10" i="12"/>
  <c r="F9" i="12"/>
  <c r="F7" i="12"/>
  <c r="F97" i="15"/>
  <c r="F95" i="15"/>
  <c r="F93" i="15"/>
  <c r="F88" i="15"/>
  <c r="F85" i="15"/>
  <c r="F83" i="15"/>
  <c r="F78" i="15"/>
  <c r="F73" i="15"/>
  <c r="F71" i="15"/>
  <c r="F69" i="15"/>
  <c r="F58" i="15"/>
  <c r="F55" i="15"/>
  <c r="F54" i="15"/>
  <c r="F53" i="15"/>
  <c r="F52" i="15"/>
  <c r="F51" i="15"/>
  <c r="F43" i="15"/>
  <c r="F41" i="15"/>
  <c r="F37" i="15"/>
  <c r="F29" i="15"/>
  <c r="F24" i="15"/>
  <c r="F22" i="15"/>
  <c r="F12" i="15"/>
  <c r="F54" i="13"/>
  <c r="F50" i="13"/>
  <c r="F49" i="13"/>
  <c r="F26" i="20" l="1"/>
  <c r="C34" i="16" s="1"/>
  <c r="F104" i="15"/>
  <c r="C26" i="16" s="1"/>
  <c r="C24" i="16"/>
  <c r="F15" i="12"/>
  <c r="F44" i="12" s="1"/>
  <c r="C28" i="16" l="1"/>
  <c r="C27" i="16"/>
  <c r="C36" i="16" l="1"/>
</calcChain>
</file>

<file path=xl/sharedStrings.xml><?xml version="1.0" encoding="utf-8"?>
<sst xmlns="http://schemas.openxmlformats.org/spreadsheetml/2006/main" count="744" uniqueCount="323">
  <si>
    <t>PROJEKTANTSKI POPIS MATERIALA IN DEL</t>
  </si>
  <si>
    <t>Veljajo vse splošne opombe za GOI dela napisane v skupni rekapitulaciji projekta!</t>
  </si>
  <si>
    <t>Za vse sklope elektro instalacij veljajo tudi naslednje opombe:</t>
  </si>
  <si>
    <t>Vodilna mapa je mapa arhitekture. Na morebitna neskladja med projekti je potrebno predhodno opozoriti in jih pravočasno vskladiti s projektanti.</t>
  </si>
  <si>
    <t xml:space="preserve">Izvajalec električnih del je dolžan pregledati projekt ter podati morebitne pripombe na projekt. V kolikor pred pričetkom gradnje izvajalec del ne pripravi morebitnih pripomb, se razume, da je seznanjen s celoto projekta. </t>
  </si>
  <si>
    <t>Točne pozicije električnih inštalacij (priključki, stikala, vtičnice itd.) se izvede po detajlni risbi, ki je arhitekt predloži pred vgradnjo. Preveriti končne višine vidnih elementov, kljub opisom.</t>
  </si>
  <si>
    <t>Vsa opisana oprema ter dobavitelji so izbrani s strani investitorja, v primeru zamenjave opreme oz. ponujanje druge opreme, navesti  pri ponudbi</t>
  </si>
  <si>
    <t>Za vso opisano opremo velja postavka "ali enakovredno", ponuditi se sme enakovredno opremo oz. kvalitetnejšo</t>
  </si>
  <si>
    <t>V popisu upoštevati drobni material, manipulativne stroške in prevoz</t>
  </si>
  <si>
    <t>Pred dobavo in montažo je potrebno zagotoviti skladnost izvedbe z izvedbo strojnih instalacij.</t>
  </si>
  <si>
    <t>Vse izvedbe morajo biti skladne z veljavno zakonodajo in predpisi</t>
  </si>
  <si>
    <t>Izbrani dizajn je TEM ČATEŽ MODUL, bele barve</t>
  </si>
  <si>
    <t>A</t>
  </si>
  <si>
    <t>B</t>
  </si>
  <si>
    <t>C</t>
  </si>
  <si>
    <t>D</t>
  </si>
  <si>
    <t>E</t>
  </si>
  <si>
    <t>F</t>
  </si>
  <si>
    <t>G</t>
  </si>
  <si>
    <t>H</t>
  </si>
  <si>
    <t>I</t>
  </si>
  <si>
    <t>J</t>
  </si>
  <si>
    <t>K</t>
  </si>
  <si>
    <t>REKAPITULACIJA</t>
  </si>
  <si>
    <t>Dobava in montaža ter priklop:</t>
  </si>
  <si>
    <t>1.</t>
  </si>
  <si>
    <t>kos</t>
  </si>
  <si>
    <t>2.</t>
  </si>
  <si>
    <t>3.</t>
  </si>
  <si>
    <t>4.</t>
  </si>
  <si>
    <t>5.</t>
  </si>
  <si>
    <t>6.</t>
  </si>
  <si>
    <t>7.</t>
  </si>
  <si>
    <t>m</t>
  </si>
  <si>
    <t>8.</t>
  </si>
  <si>
    <t>Dobava in montaža doz:</t>
  </si>
  <si>
    <t>9.</t>
  </si>
  <si>
    <t>kpl</t>
  </si>
  <si>
    <t>RAZSVETLJAVA</t>
  </si>
  <si>
    <t>menjalno</t>
  </si>
  <si>
    <t>Dobava in polaganje PVC gibljive samogasne instalacijske cevi, položeni v AB steno, strop, mavčno steno,..</t>
  </si>
  <si>
    <t>i.c. 16</t>
  </si>
  <si>
    <t>Instalacijska trda plastična PN cev, komplet z distančniki, z spojnim, drobnim in veznim materialom</t>
  </si>
  <si>
    <t>PN16 LSZH</t>
  </si>
  <si>
    <t xml:space="preserve"> - nadometna plastična razvodna doza 80x80x50mm, IP44</t>
  </si>
  <si>
    <t>Izdelava prebojev</t>
  </si>
  <si>
    <t xml:space="preserve"> - fi 16mm</t>
  </si>
  <si>
    <t>SKUPAJ RAZSVETLJAVA</t>
  </si>
  <si>
    <t>VARNOSTNA RAZSVETLJAVA</t>
  </si>
  <si>
    <t>20.</t>
  </si>
  <si>
    <t>10.</t>
  </si>
  <si>
    <t>11.</t>
  </si>
  <si>
    <t>SKUPAJ VARNOSTNA RAZSVETLJAVA</t>
  </si>
  <si>
    <t>MOČ</t>
  </si>
  <si>
    <t>Dobava, motaža in vezava</t>
  </si>
  <si>
    <t>NHXMH-J 3x1,5</t>
  </si>
  <si>
    <t>NHXMH-J 3x2,5</t>
  </si>
  <si>
    <t>NHXMH-J 5x2,5</t>
  </si>
  <si>
    <t>NHXMH-J 5x6</t>
  </si>
  <si>
    <t>i.c. fi13mm</t>
  </si>
  <si>
    <t>i.c. fi16mm</t>
  </si>
  <si>
    <t>i.c. fi26mm</t>
  </si>
  <si>
    <t>i.c. fi40mm</t>
  </si>
  <si>
    <t>PN 16 LSZH</t>
  </si>
  <si>
    <t>PN 26 LSZH</t>
  </si>
  <si>
    <t>Dobava in montaža ter vezava vtičnice 230V/16A p/o z otroško zaščito, komplet z ustrezno dozo, montažnim in končnim okvirjem 
kot TEM ČATEŽ, MODUL ali enakovredno, IP20, bele barva:</t>
  </si>
  <si>
    <t>12.</t>
  </si>
  <si>
    <t>13.</t>
  </si>
  <si>
    <t>14.</t>
  </si>
  <si>
    <t>15.</t>
  </si>
  <si>
    <t>16.</t>
  </si>
  <si>
    <t>17.</t>
  </si>
  <si>
    <t>18.</t>
  </si>
  <si>
    <t>19.</t>
  </si>
  <si>
    <t>21.</t>
  </si>
  <si>
    <t>Priklop el. naprav:</t>
  </si>
  <si>
    <t xml:space="preserve"> - el. razdelilniki</t>
  </si>
  <si>
    <t>22.</t>
  </si>
  <si>
    <t>Priklop vodnikov na dovodne sponke električnih porabnikov 1f:</t>
  </si>
  <si>
    <t>23.</t>
  </si>
  <si>
    <t>24.</t>
  </si>
  <si>
    <t>25.</t>
  </si>
  <si>
    <t>26.</t>
  </si>
  <si>
    <t>Priklop vodnikov na dovodne sponke strojnih naprav 1f:</t>
  </si>
  <si>
    <t>27.</t>
  </si>
  <si>
    <t>Priklop vodnikov na dovodne sponke strojnih naprav 3f:</t>
  </si>
  <si>
    <t>28.</t>
  </si>
  <si>
    <t>29.</t>
  </si>
  <si>
    <t>ur</t>
  </si>
  <si>
    <t>Določanje mikrolokacij priključkov el. aparatov in vtičnic (1f, 3f), posluževalnih elementov - skupno z izvajalcem strojnih instalacij</t>
  </si>
  <si>
    <t>Dela v režiji - po odobritvi nadzora oz. investitorja ( Razne prevezave, preklopi in izdelava provizorijev pri izvajanju elektroinstalacij )</t>
  </si>
  <si>
    <t>Usklajevanje razvodnih tras na objektu z vsemi izvajalci</t>
  </si>
  <si>
    <t xml:space="preserve">200/50 mm </t>
  </si>
  <si>
    <t xml:space="preserve"> - nadometna plastična razvodna doza 80x80x40mm, IP44</t>
  </si>
  <si>
    <t xml:space="preserve"> - HO7Z-K 16</t>
  </si>
  <si>
    <t>Povezava kovinskih mas z vodnikom za izenačevanje potencialov, komplet z ustreznimi objemkami in pritrdilnim materialom ( vodovodni priključki, okovi, vrata, okna, konstrukcija, kabelske police,…. )</t>
  </si>
  <si>
    <t xml:space="preserve"> -z vijačenjem </t>
  </si>
  <si>
    <t>Izdelava mostičnih kovinskih spojev, komplet z pritdilnim materialom</t>
  </si>
  <si>
    <t>Ozemljevanje KV omare</t>
  </si>
  <si>
    <t>Izdelava prebojev dimenzij:</t>
  </si>
  <si>
    <t>SKUPAJ MOČ</t>
  </si>
  <si>
    <t>zap. št.</t>
  </si>
  <si>
    <t>postavka</t>
  </si>
  <si>
    <t>enota</t>
  </si>
  <si>
    <t>količina</t>
  </si>
  <si>
    <t>€/enoto</t>
  </si>
  <si>
    <t xml:space="preserve"> vsota (€)</t>
  </si>
  <si>
    <t>ELEKTRIČNI RAZDELILNIKI</t>
  </si>
  <si>
    <t xml:space="preserve"> </t>
  </si>
  <si>
    <t xml:space="preserve"> - omara po opisu </t>
  </si>
  <si>
    <t xml:space="preserve"> - Inštalacijski odklopnik, z indikacijo stanja in delovanja zaščite, 10A, B, 1P, Ik=6kA, tip iC60N, Schneider Electric</t>
  </si>
  <si>
    <t xml:space="preserve"> - Inštalacijski odklopnik, z indikacijo stanja in delovanja zaščite, 10A, C, 1P, Ik=6kA, tip iC60N, Schneider Electric</t>
  </si>
  <si>
    <t xml:space="preserve"> - Inštalacijski odklopnik, z indikacijo stanja in delovanja zaščite, 16A, C, 1P, Ik=6kA, tip iC60N, Schneider Electric</t>
  </si>
  <si>
    <t xml:space="preserve"> - Inštalacijski odklopnik, z indikacijo stanja in delovanja zaščite, 16A, C, 3P, Ik=6kA, tip iC60N, Schneider Electric</t>
  </si>
  <si>
    <t>SPLOŠNO</t>
  </si>
  <si>
    <t xml:space="preserve"> - vrstne sponke</t>
  </si>
  <si>
    <t xml:space="preserve"> - zbiralke N  </t>
  </si>
  <si>
    <t xml:space="preserve"> - zbiralke Pe  </t>
  </si>
  <si>
    <t xml:space="preserve"> - označevalne ploščice</t>
  </si>
  <si>
    <t xml:space="preserve"> - drobni in vezni material</t>
  </si>
  <si>
    <t xml:space="preserve"> - konstruiranje omare</t>
  </si>
  <si>
    <t>SKUPAJ ELEKTRIČNI RAZDELILNIKI</t>
  </si>
  <si>
    <t>IKS</t>
  </si>
  <si>
    <t xml:space="preserve">omara po opisu </t>
  </si>
  <si>
    <t xml:space="preserve">1HE 19" organizer vertikalni  </t>
  </si>
  <si>
    <t xml:space="preserve">Stikalni paneli cat 6 24P UTP,    </t>
  </si>
  <si>
    <t xml:space="preserve">Obojestransko zaključevanje UTP cat6 kabla </t>
  </si>
  <si>
    <t>1HE 19" organizer horizontalni</t>
  </si>
  <si>
    <t xml:space="preserve">Kovinska polica za 19" omaro navadna </t>
  </si>
  <si>
    <t xml:space="preserve">Kovinska polica za 19" omaro ojačana </t>
  </si>
  <si>
    <t xml:space="preserve">močnostni modul z 6xvtičnico </t>
  </si>
  <si>
    <t>Zaključevanje UTP kabla na konektorje RJ45, komplet s konektorjem</t>
  </si>
  <si>
    <t>Meritve UTP CAT6 instalacije</t>
  </si>
  <si>
    <t>Označevanje UTP vtičnic in priključkov z napisnimi nalepkami</t>
  </si>
  <si>
    <t>U/UTP cat. 6 LSZH</t>
  </si>
  <si>
    <t xml:space="preserve"> 50/50 mm</t>
  </si>
  <si>
    <t>SKUPAJ IKS</t>
  </si>
  <si>
    <t>SISTEM VIDEO NADZORA</t>
  </si>
  <si>
    <t>Za sistem video nadzora se izvede cevna in kabelska inštalacija</t>
  </si>
  <si>
    <t>Dodatni trdi disk 4000GB za digitalni snemalnik (vgradnja v snemalnik)</t>
  </si>
  <si>
    <t xml:space="preserve">obojestransko zaključevanje UTP cat6 kabla </t>
  </si>
  <si>
    <t>Nadometna doza za montažo kamer, dimenzije 57x134 mm</t>
  </si>
  <si>
    <t>Nalepka videonadzor</t>
  </si>
  <si>
    <t>Programiranje video nadzora in šolanje uporabnika</t>
  </si>
  <si>
    <t>Tehnična podpora pri namestitvi kamer</t>
  </si>
  <si>
    <t>SKUPAJ SISTEM VIDEONADZORA</t>
  </si>
  <si>
    <t>TEHNIČNA DOKUMENTACIJA</t>
  </si>
  <si>
    <t>Meritev osvetljenosti varnostne razsvetljave po končanih delih in izdaja potrdila o brezhibnem delovanju varnostne razsvetljave s strani pooblaščene inštitucije</t>
  </si>
  <si>
    <t>Pregled osnovne osvetljenosti prostorov in predaja dokumentacije ( overjen inštrument )</t>
  </si>
  <si>
    <t>Funkcionalni preizkusi, instalacijske meritve in spuščanje v pogon vseh jako točnih instalacij</t>
  </si>
  <si>
    <t>Vnos izvajalca del vseh izvedenih sprememb pri montaži del v načrt PZI - predpriprava za izdelavo kasnejše PID dokumentacije</t>
  </si>
  <si>
    <t>Predajna dokumentacije DZO</t>
  </si>
  <si>
    <t xml:space="preserve">Izdelava projekta izvedenih del - PID elektroinstalacij s prikazom vseh izvedenih del in morebitnih sprememb projekta za izvedbo, ki so nastale med gradnjo. </t>
  </si>
  <si>
    <t xml:space="preserve">PID projekt v treh izvodih v mapah </t>
  </si>
  <si>
    <t>SKUPAJ TEHNIČNA DOKUMENTACIJA</t>
  </si>
  <si>
    <t>NHXMH-J 3x1,5mm2</t>
  </si>
  <si>
    <t>Kabel s CU vodniki - 1 kV položen podometno. Uporabljeni kabli morajo biti skladni s standardom SIST EN 50575 in imeti požarne lastnosti najmanj Eca :</t>
  </si>
  <si>
    <t>Skupaj dograditev opreme v KV</t>
  </si>
  <si>
    <t>Dobava in montaža dvoprekatnega kovinskega parapetnega kanala, komplet z pritrdilnim materialom, pregrado in pokrovom, kot TK130/65 Elba ali enakovredno</t>
  </si>
  <si>
    <t>Skupaj Komunikacijsko vozlišče KV</t>
  </si>
  <si>
    <r>
      <t>NHXMH-OZ 2x1,5mm</t>
    </r>
    <r>
      <rPr>
        <vertAlign val="superscript"/>
        <sz val="8"/>
        <rFont val="Arial"/>
        <family val="2"/>
        <charset val="238"/>
      </rPr>
      <t>2</t>
    </r>
  </si>
  <si>
    <r>
      <t>NHXMH-OZ 3x1,5mm</t>
    </r>
    <r>
      <rPr>
        <vertAlign val="superscript"/>
        <sz val="8"/>
        <rFont val="Arial"/>
        <family val="2"/>
        <charset val="238"/>
      </rPr>
      <t>2</t>
    </r>
  </si>
  <si>
    <r>
      <t>NHXMH-OZ 4x1,5mm</t>
    </r>
    <r>
      <rPr>
        <vertAlign val="superscript"/>
        <sz val="8"/>
        <rFont val="Arial"/>
        <family val="2"/>
        <charset val="238"/>
      </rPr>
      <t>2</t>
    </r>
  </si>
  <si>
    <r>
      <t>NHXMH-J 3x1,5mm</t>
    </r>
    <r>
      <rPr>
        <vertAlign val="superscript"/>
        <sz val="8"/>
        <rFont val="Arial"/>
        <family val="2"/>
        <charset val="238"/>
      </rPr>
      <t>2</t>
    </r>
  </si>
  <si>
    <r>
      <t xml:space="preserve">Dobava in montaža ter vezava 3M vtičnice 230V/16A - MREŽA  za vgradnjo v parapetni kanal , komplet z montažnim in končnim okvirjem, IP20, </t>
    </r>
    <r>
      <rPr>
        <b/>
        <sz val="8"/>
        <rFont val="Arial"/>
        <family val="2"/>
        <charset val="238"/>
      </rPr>
      <t>bele</t>
    </r>
    <r>
      <rPr>
        <sz val="8"/>
        <rFont val="Arial"/>
        <family val="2"/>
        <charset val="238"/>
      </rPr>
      <t xml:space="preserve"> </t>
    </r>
    <r>
      <rPr>
        <b/>
        <sz val="8"/>
        <rFont val="Arial"/>
        <family val="2"/>
        <charset val="238"/>
      </rPr>
      <t>barve</t>
    </r>
    <r>
      <rPr>
        <sz val="8"/>
        <rFont val="Arial"/>
        <family val="2"/>
        <charset val="238"/>
      </rPr>
      <t>:</t>
    </r>
  </si>
  <si>
    <t>ZS1</t>
  </si>
  <si>
    <t>ZS2</t>
  </si>
  <si>
    <t>ZS3</t>
  </si>
  <si>
    <t>Dobava in montaža</t>
  </si>
  <si>
    <t>Dobava in montaža varnostnih nalepk SMER EVAKUACIJE</t>
  </si>
  <si>
    <t>Dobava in montaža doz :</t>
  </si>
  <si>
    <t xml:space="preserve">navadno stikalo </t>
  </si>
  <si>
    <t xml:space="preserve">tipkalo </t>
  </si>
  <si>
    <t xml:space="preserve"> - centrala tehničnega varovanja</t>
  </si>
  <si>
    <t>Dobava, montaža in vezava dvojne komunikacijske vtičnice, UTP 2xRJ45, kat.6, za vgradno v parapetni kanal ,s protiprašno zaščito,  komplet montažnim in končnim okvirjem, bele barve</t>
  </si>
  <si>
    <t>Dobava, montaža in vezava enojne komunikacijske vtičnice RJ45 cat.6 n/o komplet z  montažnim in končnim okvirjem, kot TEM ČATEŽ, MODUL, ali enakovredno, IP20, za montažo na kabelsko polico</t>
  </si>
  <si>
    <t>Kabelska polica iz perforirane pocinkane pločevine z zaokroženimi robovi, komplet z obešalnim in pritrdilnim  priborom (kot HERMI NKP- Spona za nos.ce TCS 0 M8/M10 ali enakovredno in navojnimi palicami) ter tipskimi fazonskimi kosi, Proizvajalec: ELBA ali enakovredno, sledeče širine :</t>
  </si>
  <si>
    <t>TEHNIČNO VAROVANJE</t>
  </si>
  <si>
    <t>AKU baterija 12V 7.2Ah</t>
  </si>
  <si>
    <t>Transformator</t>
  </si>
  <si>
    <t>Pretokovna zaščita</t>
  </si>
  <si>
    <t>GSM vmesnik</t>
  </si>
  <si>
    <t>Kombinirani IR+MW javljalnik premika ( zaznavanje temperaturne razlike, antimasking ), stenska izvedba</t>
  </si>
  <si>
    <t>Nosilec zidni za stenski IR senzor
'za montažo vlomnega senzorja</t>
  </si>
  <si>
    <t>LCD tipkovnica, dvovrstični 32 znakovni prikazovanik, možnost pregleda spomina dogodkov, LCD prikaz stanja sistema, funkcijske tipke, možnost programiranja sistema, pregled napak, enostavna uporaba.</t>
  </si>
  <si>
    <t>Montaža centrale, tipkovnic, senzorjev in elementov na pripravljene instalacije, prevozni stroški</t>
  </si>
  <si>
    <t>Priklop vlomnega sistema, programiranje</t>
  </si>
  <si>
    <t>Izobraževanje vlomnega sistema</t>
  </si>
  <si>
    <t>Navodila za uporabo, obratovanje in vzdrževanje</t>
  </si>
  <si>
    <t>PN 16</t>
  </si>
  <si>
    <t>SKUPAJ TEHNIČNO VAROVANJE</t>
  </si>
  <si>
    <t>Dograditev opreme v KV za vgradnjo opreme sistema videonadzora:</t>
  </si>
  <si>
    <t>Dome Starlight ECO IP kamera, 5Mpx (2592×1944); 1/2,7" CMOS; H.265/H.264; frame rate snemanja (1-15fps/5MP/4MP/3MP/1080P/720P) 2592x1944, 2592x1520, 2048x1520, 2304x1296, 1920x1080, 1280x960, 1280x720; občutljivost barvna 0,01 Lux @ (F1.2, AGC ON), ČB 0 Lux z IR; objektiv 2,8-12mm (116°-34°); IR doseg 40m; IR cut filter; avdio 1xVH/1xIZ; video 1xVH/1xIZ;  Day&amp;Night, ONVIF; integriran WEB brskalnik; Urmet iUVS; ROI funkcija; reža za SD kartico (max. 128GB);  napajanje: 12Vdc ali PoE (Power over Ethernet), poraba: &lt;7W; IP66; kompatibilna z dozo 3000/102 - stropna montaža</t>
  </si>
  <si>
    <t xml:space="preserve">NHXMH-OZ 3x1,5 </t>
  </si>
  <si>
    <t>NHXMH-J 4x1,5</t>
  </si>
  <si>
    <t>NHXMH-JZ 4x1,5</t>
  </si>
  <si>
    <t>Vodnik HO7V-K za izenačevanje potencialov in povezavo kovinskih mas, položen prosto ali uvlečen v predhodno položene instalacijske cevi. Uporabljeni kabli morajo biti skladni s standardom SIST EN 50575 in imeti požarne lastnosti najman Cca s1 d2 a1:</t>
  </si>
  <si>
    <t xml:space="preserve"> - HO7Z-K 10</t>
  </si>
  <si>
    <t>LiH(St)H 2x0,5+4x0,22mm</t>
  </si>
  <si>
    <t>LSZH PN16</t>
  </si>
  <si>
    <t xml:space="preserve"> - nadometna plastična razvodna doza 80x80x40mm IP44, </t>
  </si>
  <si>
    <t xml:space="preserve"> - Prenapetostna zaščita razreda II+III, 3p (TN-C-S)</t>
  </si>
  <si>
    <t>NYY-J 4x16</t>
  </si>
  <si>
    <t>RD-PC - pokrov svetilke za dodatno zmanjšanje bleščanja po UGR=15,6, z deko osvetlitvijo stropa</t>
  </si>
  <si>
    <t>Oznaka v legendi S2</t>
  </si>
  <si>
    <t>Oznaka v legendi S1</t>
  </si>
  <si>
    <t>Trilux Inperla C07 HR19 LED 9W 830 ET IP40  - vgradna zaprta stropna svetilka z LED virom tople barve svetlobe 3000K, barvne kakovosti po RA&gt;80 in barvne enakomernosti po MacAdam&lt;3, izhodne svetilnosti svetilke: 900 lm, svetlobno tehničnega izkoristka 100 lm/W, ohišje in prekrivni obroč iz tlačno litega aluminija lakiranega v beli barvi RAL9016, s sistemom pasivnega hlajenja iz litega aluminija, s poglobljeno visokosijajno optiko iz čistega aluminija, z omejitvijo bleščanju UGR=15.1 oz. UGR&lt;19 z vseh smeri , dimenzije: Ø236x100 mm, potrebni vgradni izrez: Ø 210 mm, predvidenega obratovalnega poteka 70000h L80 oz. 50 000h L85 pri 25°C, energijskega razreda A++, s certifikatom ENEC, z garancijo 5 let</t>
  </si>
  <si>
    <t>Trilux Inperla C07 HR19 LED 16W 830 ET IP40  - vgradna zaprta stropna svetilka z LED virom tople barve svetlobe 3000K, barvne kakovosti po RA&gt;80 in barvne enakomernosti po MacAdam&lt;3, izhodne svetilnosti svetilke: 1700 lm, svetlobno tehničnega izkoristka 106 lm/W, ohišje in prekrivni obroč iz tlačno litega aluminija lakiranega v beli barvi RAL9016, s sistemom pasivnega hlajenja iz litega aluminija, s poglobljeno visokosijajno optiko iz čistega aluminija, z omejitvijo bleščanju UGR=17,3 oz. UGR&lt;19 z vseh smeri , dimenzije: Ø236x100 mm, potrebni vgradni izrez: Ø 210 mm, predvidenega obratovalnega poteka 70000h L80 oz. 50 000h L85 pri 25°C, energijskega razreda A++, s certifikatom ENEC, z garancijo 5 let.</t>
  </si>
  <si>
    <t>Oznaka v legendi S3</t>
  </si>
  <si>
    <t>Helio Coridor N-S DI 1500 LED 25W+22W 830 IP40 DALI - viseča svetilka z mikroprizmatično optiko in možnostjo zatemnjevanja Dali, z LED virom svetlobe tople barve 3000K, z navzdol in navzgor usmerjenima snopoma svetlobe, dimenzije 1432x40x65 mm, izhodne svetilnosti svetilke 2724 lm + 2594 lm, svetlobnotehničnega izkoristka. 112 lm/W, ohišje iz aluminija bele barve, komplet z obešalnim priborom, s certifikatom CE, obratovalnega poteka 60000h L80B10 in garancijo 5 let</t>
  </si>
  <si>
    <t>Oznaka v legendi S4</t>
  </si>
  <si>
    <t>Trilux Valineo M73 PW19 LED 34W 830 ET IP40 -  zaprta stropna svetilka z LED virom svetlobe tople barve 3000K, barvne kakovosti Ra&gt;80, izhodne svetilnosti svetilke 4000 lm, barvne enakomernosti po McAdam: 3, prašno lakirano kovinsko ohišje bele barve, s širokosnopno mikroprizmatično optiko z omejitvijo bleščanja UGR&lt;19 po EN12464-1, obratovalnega poteka: 50 000h L80 pri 25  ͦ C, dimenzije svetilke: 595x595x45mm, energijskega razreda A++, s certifikatom ENEC,  z garancijo 5 let</t>
  </si>
  <si>
    <t>Oznaka v legendi S5</t>
  </si>
  <si>
    <t>Lucis Juno ZK11J2 LED 8W 830 - viseča svetilka z zamenljivim LED virom svetlobe tople barve 3000K, izhodne svetilnosti svetilke: 800 lm, senčnik in odsevnik iz aluminija prašno lakiran v beli barvi, dimenzije: Ø280x280 mm, z obešalnim priborom dolžine 2m, odporna na udarce po IK06, s certifikatom CE, z garancijo 5 let</t>
  </si>
  <si>
    <t>56523 ECO LED 8W 3000K-LED vir svetlobe, 1055lm</t>
  </si>
  <si>
    <t>Oznaka v legendi S6</t>
  </si>
  <si>
    <t>Trilux Amatris C04 WR LED 13W 830 ET IP44 - vgradna zaprta stropna svetilka z LED virom svetlobe tople barve 3000K in barvne kakovosti po RA&gt;80, s povišano stopnjo zaščite, izhodne svetilnosti svetilke: 1400 lm, s poglobljenim belim širokosnopnim odsevnikom, zaprta s PMMA prizmatično optiko, z omejitvijo bleščanja UGR&lt; 22,  s pasivnim sistemom hlajenja iz litega aluminija, dimenzije: Ø138x76 mm, potrebni vgradni izrez: Ø 120 mm, obratovalnega poteka 50 000h L80 pri 25°C, energijskega razreda A++, s certifikatom ENEC, z garancijo 5 let</t>
  </si>
  <si>
    <t>Oznaka v legendi S7</t>
  </si>
  <si>
    <t>Trilux Amatris C07 WR LED 18W 830 ET IP44 - vgradna zaprta stropna svetilka z LED virom svetlobe tople barve 3000K in barvne kakovosti po RA&gt;80, s povišano stopnjo zaščite, izhodne svetilnosti svetilke: 2000 lm, s poglobljenim belim širokosnopnim odsevnikom, zaprta s PMMA prizmatično optiko, z omejitvijo bleščanja UGR=18,9,  s pasivnim sistemom hlajenja iz litega aluminija, dimenzije: Ø230x106 mm, potrebni vgradni izrez: Ø 200 mm, predvidene obratovalne dobe min. 50 000h L80 pri 25 ͦ C, energijskega razreda A++, s certifikatom ENEC, z garancijo 5 let</t>
  </si>
  <si>
    <t>Oznaka v legendi S8</t>
  </si>
  <si>
    <t>Trilux Inperla C07 HR22 LED 39W 830 ET IP40  - vgradna zaprta stropna svetilka z LED virom tople barve svetlobe 3000K, barvne kakovosti po RA&gt;80 in barvne enakomernosti po MacAdam&lt;3, izhodne svetilnosti svetilke: 3500 lm, svetlobno tehničnega izkoristka 89 lm/W, ohišje in prekrivni obroč iz tlačno litega aluminija lakiranega v beli barvi RAL9016, s sistemom pasivnega hlajenja iz litega aluminija, s poglobljeno visokosijajno optiko iz čistega aluminija, z omejitvijo bleščanju UGR&lt;22 z vseh smeri , dimenzije: Ø236x143 mm, potrebni vgradni izrez: Ø 210 mm, predvidenega obratovalnega poteka 70000h L80 oz. 50 000h L85 pri 25°C, s certifikatom ENEC, z garancijo 5 let</t>
  </si>
  <si>
    <t>RD-PC - pokrov svetilke za dodatno zmanjšanje bleščanja po UGR=18 z vseh strani, z deko osvetlitvijo stropa</t>
  </si>
  <si>
    <t>Beghelli 4334 UP LED MULTI 3W SE1H IP42 Lungaluce - vgradna zaprta svetilka zasilne razsvetljave s koridor optiko, z LED virom svetlobe, v pripravnem spoju avtonomije 1h, izhodne svetilnosti 450 lm, dimenzije: Ø90x46 mm,  potrebni izrez: Ø60 mm, s certifikatom CE, komplet z garancijo 5 let na komplet svetilko vključno z baterijo</t>
  </si>
  <si>
    <t>Beghelli 4334 UP LED MULTI 3W SE1H IP42 Largaluce - vgradna zaprta svetilka zasilne razsvetljave s simetrično antipanik optiko, z LED virom svetlobe, v pripravnem spoju avtonomije 1h, izhodne svetilnosti 450 lm, dimenzije: Ø90x46 mm,  potrebni izrez: Ø60 mm, s certifikatom CE, komplet z garancijo 5 let na komplet svetilko vključno z baterijo</t>
  </si>
  <si>
    <t>Beghelli 4320 UP LED EXIT 2,5W DF20M SA - nadgradna stropna svetilka zasilne razsvetljave z LED virom svetlobe s piktogramom smeri izhoda: naravnost oz. levo-desno, razpoznavnosti 20M, v trajnem spoju avtonomije 1h, dimenzije: 214x154x29 mm, s signalizacijo okvare v skladu z zahtevami standarda SIST EN 60598-2-22, z garancijo 4 leta na komplet svetilko vključno z baterijo</t>
  </si>
  <si>
    <t>Beghelli Aestetica N - stenske nalepke s piktogramom smeri izhoda</t>
  </si>
  <si>
    <t>Izpusti za svetilke ( kabel se zaključi na zaščitne vrstne sponke [L,N,Pe]:</t>
  </si>
  <si>
    <t xml:space="preserve"> - stenski izpust za svetilo IP65</t>
  </si>
  <si>
    <t xml:space="preserve"> - izpust za LED trak v opremi</t>
  </si>
  <si>
    <t xml:space="preserve"> - stenski izpust za svetilo IP44</t>
  </si>
  <si>
    <t xml:space="preserve"> - izpust za svetlobni napis</t>
  </si>
  <si>
    <t>Dobava, motaža in vezava nadometnega prižigalnega tabloja (3x7M) z vgrajeno sledečo opremo: 18x navadno stikalo, 1x križno stikalo, 1x menjalno stikalo, 1x slepi pokrov, komplet z usteznim montažnim, pritrdilnim materialom</t>
  </si>
  <si>
    <r>
      <t xml:space="preserve">Dobava in montaža ter vezava 3M vtičnice 230V/16A - UPS  za vgradnjo v parapetni kanal , komplet z montažnim in končnim okvirjem, IP20, </t>
    </r>
    <r>
      <rPr>
        <b/>
        <sz val="8"/>
        <rFont val="Arial"/>
        <family val="2"/>
        <charset val="238"/>
      </rPr>
      <t>zele</t>
    </r>
    <r>
      <rPr>
        <sz val="8"/>
        <rFont val="Arial"/>
        <family val="2"/>
        <charset val="238"/>
      </rPr>
      <t xml:space="preserve"> </t>
    </r>
    <r>
      <rPr>
        <b/>
        <sz val="8"/>
        <rFont val="Arial"/>
        <family val="2"/>
        <charset val="238"/>
      </rPr>
      <t>barve</t>
    </r>
    <r>
      <rPr>
        <sz val="8"/>
        <rFont val="Arial"/>
        <family val="2"/>
        <charset val="238"/>
      </rPr>
      <t>:</t>
    </r>
  </si>
  <si>
    <t>Dobava in montaža ter vezava vtičnice 230V/16A p/o z otroško zaščito, komplet z ustrezno dozo, montažnim in končnim okvirjem 
kot TEM ČATEŽ, MODUL ali enakovredno, IP44, bele barva:</t>
  </si>
  <si>
    <t>Dobava in montaža ter vezava vtičnice 230V/16A n/o, nameščena v KV omari, kot TEM ČATEŽ ali enakovredno, IP20, zelena barva:</t>
  </si>
  <si>
    <t>Dobava in montaža ter vezava CEE vtičnice 400V/32A p/o, komplet z ustrezno dozo ter montažnim materialom
kot TEM ČATEŽ ali enakovredno, IP20, bele barva:</t>
  </si>
  <si>
    <t xml:space="preserve"> - žaluzija</t>
  </si>
  <si>
    <t xml:space="preserve"> - centrala sistema javljanja požara</t>
  </si>
  <si>
    <t xml:space="preserve"> - dovodni kabel v PMO omari</t>
  </si>
  <si>
    <t xml:space="preserve"> - notranja enota VRV sistema</t>
  </si>
  <si>
    <t xml:space="preserve"> - zunanja klima enota</t>
  </si>
  <si>
    <t xml:space="preserve"> - komunikacijska povezava med zunanjo in notranjo klima napravo</t>
  </si>
  <si>
    <t xml:space="preserve"> - zunanja VRV enota</t>
  </si>
  <si>
    <t xml:space="preserve"> - razdelilna omara VRV enote</t>
  </si>
  <si>
    <t xml:space="preserve"> - prezračevalna naprava</t>
  </si>
  <si>
    <t xml:space="preserve"> - centrala videodomofona</t>
  </si>
  <si>
    <t>Dobava, montaža in vezava enojne komunikacijske vtičnice RJ45 cat.6 p/o komplet ustrezno dozo ter z  montažnim in končnim okvirjem, kot TEM ČATEŽ, MODUL, ali enakovredno, IP20</t>
  </si>
  <si>
    <t xml:space="preserve">Podometno stikalo, bele barve, 250V, 16A, IP20,  komplet z montažnim in pritrdilnim materialom, kot TEM ČATEŽ </t>
  </si>
  <si>
    <t>stikalo GOR/DOL</t>
  </si>
  <si>
    <t xml:space="preserve">Alarmna centrala z ohišjem ter razširitvenim modulom, 16 področij, možnost širitve do 128 področij preko razširitvenih modulov, vgrajen komunikator z možnostjo klica nadzornega centra (Contact ID format..), 1000 uporabniških gesel, 2 duress gesli, glavno geslo, mont, </t>
  </si>
  <si>
    <t>Sirena z LED bliskavko, do 120 dB/ 1 m, bela z rdečo bliskavko, brez vključene baterije</t>
  </si>
  <si>
    <t>U/UTP 4x2x23AWG, kat.6, LSZH</t>
  </si>
  <si>
    <t>JAVLJANJE POŽARA</t>
  </si>
  <si>
    <t>Akumulator 18Ah 12V, VDS certifikat</t>
  </si>
  <si>
    <t>Podnožje za spojitev avtomatskih detektorjev na X-LINE zanko. Ima 6-polni priključek za standardno povezavo in možnost dodatnega 4-polnega priključka za dodatne aplikacije. Integrirani kontakt za preverjanje zaprtosti zanke. Stopnja zaščite IP44, dimenzije 118x28mm, teža 65g, delovna temperatura od -25 ° C do + 70 ° C, ABS plastike, bele barve RAL 9016. VdS certifikat br.G210115
USB 502-6</t>
  </si>
  <si>
    <t>Vezava krmilnih signalov na vmesniku(DI, DO )</t>
  </si>
  <si>
    <t>Ognjevarne objemke, komplet z veznim in pritrdilnim materialom - dobava in montaža</t>
  </si>
  <si>
    <t xml:space="preserve"> - nadometne kovinske razvodne doze E90, komplet z uvodnicami</t>
  </si>
  <si>
    <t>i.c. fi 16mm</t>
  </si>
  <si>
    <t>Dobava in montaža instalacijske trde plastične PN cevi, komplet z distančniki, z spojnim, drobnim in veznim materialom</t>
  </si>
  <si>
    <t>SKUPAJ JAVLJANJE POŽARA</t>
  </si>
  <si>
    <t>Analogno adresabilni avtomatski optični javljalnik požara, nastavitev občutljivosti v skladu s standardom EN54, napredni algoritam za obdelavo zaprašenosti, odpornost na motenje pojavov in hitro prepoznavanje dejanskega požara, vgrajen alarmni izhod za dodatno indikacijo alarma, ki je popolnoma programabilen, vgrajen izolator zanke in LED indikator za vidljivost 360°. Stopnja zaščite IP44, dimenzije 118 x 58 mm, teža 125 g, delovna temperatura od -20 ° C do + 60 ° C, ABS plastike, bele barve</t>
  </si>
  <si>
    <t>Analogno adresabilni avtomatski večkriterijski optično-termični javljalnik požara, možnost delovanja kot optično-termični ali samo kot optični ali termični alarm, nastavitev občutljivosti v skladu s standardom EN54, napredni algoritam za obdelavo zaprašenosti, odpornost na motenje pojavov in hitro prepoznavanje dejanskega požara, vgrajen alarmni izhod za dodatno indikacijo alarma, ki je popolnoma programabilen, vgrajen izolator zanke in LED indikator za vidljivost 360°. Stopnja zaščite IP44, dimenzije 118 x 58 mm, teža 125 g, delovna temperatura od -20 ° C do + 60 ° C, ABS plastike, bele barve RAL 9003.</t>
  </si>
  <si>
    <t>Dvokanalni izhodni vmesnik, komplet z montažnim in spojnim materialom</t>
  </si>
  <si>
    <t xml:space="preserve">Mrežno povezljiva adresna centralna naprava 1-zanki, za 2X-LINE adresne zanke, max. 500 adresnih elementov. Možnost povezave centralne naprave v mrežo central SecoNET. Spomin za 10000 dogodkov. Vgrajen ethernet priključek RJ45, vgrajen modul z 2x nadzorovanima izhodoma in 12x programabilnimi izhodi/vhodi. Možnost oddaljenega dostopa in upravljanja sistema preko Ethernet mreže. Možna integracija na varnostne nadzorne sisteme. V kompletu z upravljalno prikazovalno enoto (grafični LCD display z 8 vrsticami), napajalnikom 24V/150W in ohišjem za AKU max.2x18 Ah
</t>
  </si>
  <si>
    <t xml:space="preserve">Ročni javljalnik za v X-LINE adresabilno zanko, tipa A v skladu z EN54-11, aktivacija s pritiskom na steklo. Za notranjo uporabo, nadometna izvedba. LED indikacija alarma. Integrirani izolator zanke. Napajanje iz zanke, poraba 20mA, stopnja zaščite IP44, dimenzije 93x89x59,5mm, delovna temperatura od -20 ° C do + 50 ° C, rdeče barve RAL 3001. VdS certifikat br.G210092 
</t>
  </si>
  <si>
    <t xml:space="preserve">Sirena z integrirano oranžno utripajočo lučjo, primerna za notranjo in zunanjo namestitev. Vrsta in glasnost tona lahko nastavite s pomočjo DIP stikal. Rdeče bareve z zaščitnim razredom IP 65, poraba 41mA, frekvenca 440 do 900Hz, delovna temperatura -20 ° C do + 70 ° C, dimenzije 94x107mm. VdS certifikat FG020343
</t>
  </si>
  <si>
    <t>Enokanalni  izhodni vmesnik, komplet z montažnim in spojnim materialom</t>
  </si>
  <si>
    <t>Kabel s CU brezhalogenski vodniki - 0,5 kV položen delno nadometno, delno podometno. Uporabljeni kabli morajo biti skladni s standardom SIST EN 50575 in imeti požarne lastnosti najmanj B2ca s1 d2 a1:</t>
  </si>
  <si>
    <t>Dolbljenje utorov in zametavanje sten komplet z gradbenim materialom</t>
  </si>
  <si>
    <t xml:space="preserve"> - fi 16-23mm</t>
  </si>
  <si>
    <t xml:space="preserve">H03VV-F 2x0,75 (HalogenFree) </t>
  </si>
  <si>
    <t>stikalo s tlivko</t>
  </si>
  <si>
    <t xml:space="preserve">NHXMH 2x1,5 </t>
  </si>
  <si>
    <t>Kabel s CU brezhalogenski vodniki - 0,5 kV položen delno nadometno, delno podometno. Uporabljeni kabli morajo biti skladni s standardom SIST EN 50575 in imeti požarne lastnosti najmanj B2ca s1 d2 a1</t>
  </si>
  <si>
    <t>križno stikalo</t>
  </si>
  <si>
    <t xml:space="preserve">Podometno stikalo, bele barve, 250V, 10A, IP20,  komplet z ustrezno doto ter montažnim in pritrdilnim materialom, kot TEM ČATEŽ </t>
  </si>
  <si>
    <t>Dobava in polaganje vodnikov deloma po kabelskih policah, delno nadometno, delno podometno. Uporabljeni kabli morajo biti skladni s standardom SIST EN 50575 in imeti požarne lastnosti najmanj B2ca s1 d1 a1:</t>
  </si>
  <si>
    <t>Dobava in polaganje vodnikov deloma po kabelskih policah, delno nadometno, delno podometno. Uporabljeni kabli morajo biti skladni s standardom SIST EN 50575 in imeti požarne lastnosti najmanj B2ca s1 d2 a1:</t>
  </si>
  <si>
    <t>Dobava in polaganje vodnikov deloma po kabelskih policah, delno nadometno. Uporabljeni kabli morajo biti skladni s standardom SIST EN 50575 in imeti požarne lastnosti najmanj B2ca s1 d2 a1::</t>
  </si>
  <si>
    <t xml:space="preserve">Dobava in montaža zunanje domofon naprave, antivandalska zaščita, IP44 ali več, alu barve </t>
  </si>
  <si>
    <t>Nastavitev ter programiranje sistema, zagon, šolanje uporabnika</t>
  </si>
  <si>
    <t>Dobava in montaža domofon centrale ( KV ) z možnostjo odpiranja zunanjih vrat - breznapetostni kontakt,</t>
  </si>
  <si>
    <t>INSTALACIJE VIDEODOMOFON SISTEMA</t>
  </si>
  <si>
    <t>SKUPAJ VIDEODOMOFON SISTEM</t>
  </si>
  <si>
    <t xml:space="preserve">Dobava in montaža notranje domofon enote, možnost odpiranje glavnega vhoda , komplet z dozo, montažnim in končnim okvirjem, podometno </t>
  </si>
  <si>
    <t>Dobava in montaža el. Ključavnice 12V ter priklop</t>
  </si>
  <si>
    <t>J-H(St)H 1x2x0,8</t>
  </si>
  <si>
    <t>Naprava za brezprekinitveno napajanje - UPS</t>
  </si>
  <si>
    <t>UPS NAPRAVA SOCOMEC ITYS • MOČ: 6KVA/6KW • TEHNOLOGIJA: ON-LINE, SINUSNI IZHOD; • VHOD 1- FAZNI 230VAC; PRIKLJUČKI: PRIKLJUČNE SPONKE; • IZHOD 1-FAZNI 230VAC; PRIKLJUČKI:
PRIKLJUČNE SPONKE; • KOMUNIKACIJA: RS232
PRIKLJUČEK ZA LOKALNI NADZOR (PRILOŽEN PROGRAM LOCAL VIEW),
USB PRIKLJUČEK ZA HID PROTOKOL, VGRAJENI RELEJSKI KONTAKTI; •
ZASLON: NAPREDNI LCD ZASLON ZA PRIKAZ; • VGRAJEN EPO
(EMERGENCY POWER OFF - IZKLOP V SILI), VGRAJENA AVTOMATSKI
IN ROČNI BYPASS; • AVTONOMIJA 10 MIN PRI OBREMENITVI 3500W,
MOŽNOST NADGRADNJE ZA DALJŠO AVTONOMIJO
tip ITY3-TW060B</t>
  </si>
  <si>
    <t>DODATNI AKUMULATORSKI KABINET ZA UPS ITYS MOČI 6KVA DO 10KVA, • BATERIJSKI KABINET (1 NIZ)</t>
  </si>
  <si>
    <t>DOSTAVA NA LOKACIJO OBJEKTA, PRIKLJUČITEV NA PRIPRAVLJENE
INSTALACIJE V REDNEM DELOVNEM ČASU, S TESTIRANJEM
INUSPOSABLJANJEM UPORABNIKA -ITYS.</t>
  </si>
  <si>
    <t>SKUPAJ UPS</t>
  </si>
  <si>
    <t>NHXMH-J 5x16</t>
  </si>
  <si>
    <t>Dobava in polaganje kablov deloma po kabelskih policah, delno nadometno, delno podometno. Uporabljeni kabli morajo biti skladni s standardom SIST EN 50575 in imeti požarne lastnosti najmanj B2ca s1 d1 a1:</t>
  </si>
  <si>
    <t xml:space="preserve">JB-H(St)H 1x2x0,8mm, LSZH, rdeč </t>
  </si>
  <si>
    <t>JB-H(St)H 2x2x0,8mm, LSZH, rdeč</t>
  </si>
  <si>
    <t>Dobava in polaganje ognjevarnih kablov deloma po kabelskih policah, delno nadometno, delno podometno. Uporabljeni kabli morajo biti skladni s standardom SIST EN 50575 in imeti požarne lastnosti najmanj B2ca s1 d1 a1:</t>
  </si>
  <si>
    <t>NHXH-J FE180/E90 2x1,5mm2</t>
  </si>
  <si>
    <t>NHXH-J FE180/E90 3x1,5mm2</t>
  </si>
  <si>
    <t xml:space="preserve"> - HO7Z-K  6 </t>
  </si>
  <si>
    <t>Dobava in montaža Cu zbiralke dodatne izenačitev potenciala - DIP, komplet z montažnim in spojnim materialom - montaža v električni razdelilnik R-L/M</t>
  </si>
  <si>
    <t>Dobava in montaža Cu doze dodatne izenačitev potenciala - DIP komplet z montažnim in spojnim materialom</t>
  </si>
  <si>
    <t>- notranja enota toplotne črpalke</t>
  </si>
  <si>
    <t>NVR 32 CH; priklop max. 4 IP kamer; H.265/H.264; VGA izhod, HDMI (4K) izhod; max. ločljivost snemanja 8MP (4K), 5MP, 4MP, 3MP, 2MP (1080P), 1.3MP@25fps na en IP kanal; ločljivost predvajanja 8MP (4K): 4 kanali v realnem času ali 4MP: 4 kanalov v realnem času ali 3MP: 10 kanalov v realnem času ali 2MP: 20 kanalov v realnem času; max. pasovna širina 320Mbps; 16 alarmnih vhodov, 1 alarmni izhod; 1x USB 3.0 (backup in nadgradnja); 2x USB2.0 (miška); 1x RJ45 10/100/1000Mbps; 4 reže za HD (max. 8TB); vgrajen 2TB HDD; 1x E-SATA;P2P; Urmet DDNS; UVS Client; napajanje 12Vdc 5A (priložen napajalnik); dimenzije (DxVxG): 378x66x326 mm</t>
  </si>
  <si>
    <t>Mrežno stikalo POE 4/24 portno</t>
  </si>
  <si>
    <t>Dobava in montaža samostoječe kovinske omarice z vgrajeno 5-polnim vtikačom 400V, 63A, 1P+N+PE, CEE, IP65, komplet s ključavnico ter izerezom za priključni kabel - za priklop prenosnega DEA</t>
  </si>
  <si>
    <t>- tropoložajno preklopnos stikalo 1-0-2 (mreža, izklop, diesel) 63A, 4p</t>
  </si>
  <si>
    <t xml:space="preserve"> - Zunanje ročno bypas stikalo Socomec Sirco M,  63A, 4p,  s prekrivajočimi kontakti 1+2+2+1 za brezprekinitveni preklop porabnikov direktno na omrežje, s pomožnimi kontakti za povezavo z UPS napravo s funkcijo postavitve v bypas način delovanja, kpl.  za vgradnjo na DIN letev</t>
  </si>
  <si>
    <t xml:space="preserve"> - Stikalo 0-1 SIROCO 63A,4p za montažo na DIN letev</t>
  </si>
  <si>
    <t xml:space="preserve"> - Cilindrični varovalčni ločilnik VLC 50A, 3p, komplet z taljivimi vložki 3x25A</t>
  </si>
  <si>
    <t xml:space="preserve"> - Inštalacijski odklopnik, z indikacijo stanja in delovanja zaščite, 4A, C, 1P, Ik=6kA, tip iC60N, Schneider Electric</t>
  </si>
  <si>
    <t xml:space="preserve"> - Zaščitno stikalo RCD 63A/0,03A; 4p, tip A</t>
  </si>
  <si>
    <t xml:space="preserve"> - Inštalacijski kontaktor 40A/10/230 za montažo na DIN letev</t>
  </si>
  <si>
    <t xml:space="preserve"> - Časovni rele z zakasnjenim izklopom, možnost nastavitev časa izklopa, t=15min</t>
  </si>
  <si>
    <t>UPS POLJE</t>
  </si>
  <si>
    <t>Skupaj razdelilec EO-L/M/U</t>
  </si>
  <si>
    <t>Dobava, montaža in vezava nadometnega stenskega električnega razdelilnika R-L/M (4x33 mest). Izdelana iz nerjaveče pločevine, barva omare - RAL ; komplet z galvanskimi povezavami.
V omaro se vgradi sledeča ali enakovredna  oprema:</t>
  </si>
  <si>
    <t>Komunikacijsko vozlišče KV, OMARA 19" 600x450,  z vertikalnimi organizatorji kablov, s steklenimi vrati,  s ključavnico, bočnimi stranicami. višine 16HE, (OPOMBA: omara je namenjena za kablažo). V omaro se dogradi sledeče:</t>
  </si>
  <si>
    <t>Meritev ozemljitvene upornosti naprave po končanih delih in izdaja merilnega zapisnika</t>
  </si>
  <si>
    <t>Sodelovanje izvajalca del pri izvedbi funkcionalnega pregleda vgrajenega sistema za SISTEM JAVLJANJA POŽARA</t>
  </si>
  <si>
    <t>Sodelovanje serviserjev pri izvedbi funkcionalnega pregleda vgrajenega sistema za SISTEM JAVLJANJA POŽARA</t>
  </si>
  <si>
    <t>Pregled sistema JAVLJANJA POŽARA. Stroški in organizacija preizkusa SISTEMA JAVLJANJA POŽARA s strani pooblaščene organizacije ter izdaja potrdila o brezhibnosti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</si>
</sst>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8">
    <numFmt numFmtId="7" formatCode="#,##0.00\ &quot;€&quot;;\-#,##0.00\ &quot;€&quot;"/>
    <numFmt numFmtId="44" formatCode="_-* #,##0.00\ &quot;€&quot;_-;\-* #,##0.00\ &quot;€&quot;_-;_-* &quot;-&quot;??\ &quot;€&quot;_-;_-@_-"/>
    <numFmt numFmtId="43" formatCode="_-* #,##0.00_-;\-* #,##0.00_-;_-* &quot;-&quot;??_-;_-@_-"/>
    <numFmt numFmtId="164" formatCode="[$SIT]\ #,##0.00;[Red][$SIT]\ #,##0.00"/>
    <numFmt numFmtId="165" formatCode="_(&quot;$&quot;* #,##0.00_);_(&quot;$&quot;* \(#,##0.00\);_(&quot;$&quot;* &quot;-&quot;??_);_(@_)"/>
    <numFmt numFmtId="166" formatCode="[$-424]d\.\ mmmm\ yyyy"/>
    <numFmt numFmtId="167" formatCode="[$-424]0"/>
    <numFmt numFmtId="168" formatCode="0\ &quot;m&quot;"/>
    <numFmt numFmtId="169" formatCode="0&quot; m&quot;"/>
    <numFmt numFmtId="170" formatCode="&quot;SIT &quot;#,##0\ ;&quot;(SIT &quot;#,##0\)"/>
    <numFmt numFmtId="171" formatCode="_-* #,##0.00\ _€_-;\-* #,##0.00\ _€_-;_-* &quot;-&quot;??\ _€_-;_-@_-"/>
    <numFmt numFmtId="172" formatCode="&quot;$&quot;#,##0\ ;&quot;($&quot;#,##0\)"/>
    <numFmt numFmtId="173" formatCode="_-* #,##0\ _S_I_T_-;\-* #,##0\ _S_I_T_-;_-* &quot;- &quot;_S_I_T_-;_-@_-"/>
    <numFmt numFmtId="174" formatCode="_(&quot;$&quot;* #,##0_);_(&quot;$&quot;* \(#,##0\);_(&quot;$&quot;* &quot;-&quot;_);_(@_)"/>
    <numFmt numFmtId="175" formatCode="_-* #,##0.00&quot; €&quot;_-;\-* #,##0.00&quot; €&quot;_-;_-* \-??&quot; €&quot;_-;_-@_-"/>
    <numFmt numFmtId="176" formatCode="_-* #,##0.00\ _€_-;\-* #,##0.00\ _€_-;_-* \-??\ _€_-;_-@_-"/>
    <numFmt numFmtId="177" formatCode="_-* #,##0.00\ &quot;SIT&quot;_-;\-* #,##0.00\ &quot;SIT&quot;_-;_-* &quot;-&quot;??\ &quot;SIT&quot;_-;_-@_-"/>
    <numFmt numFmtId="178" formatCode="#,##0.00&quot;       &quot;;\-#,##0.00&quot;       &quot;;&quot; -&quot;#&quot;       &quot;;@\ "/>
    <numFmt numFmtId="179" formatCode="0&quot; kos&quot;"/>
    <numFmt numFmtId="180" formatCode="#,##0.00&quot;    &quot;;\-#,##0.00&quot;    &quot;;&quot; -&quot;#&quot;    &quot;;@\ "/>
    <numFmt numFmtId="181" formatCode="&quot; € &quot;#,##0.00\ ;&quot;-€ &quot;#,##0.00\ ;&quot; € -&quot;#\ ;@\ "/>
    <numFmt numFmtId="182" formatCode="&quot;SIT&quot;#,##0_);&quot;(SIT&quot;#,##0\)"/>
    <numFmt numFmtId="183" formatCode="_-[$€-2]\ * #,##0.00_-;\-[$€-2]\ * #,##0.00_-;_-[$€-2]\ * &quot;-&quot;??_-"/>
    <numFmt numFmtId="184" formatCode="_-* #,##0.00\ [$€-1]_-;\-* #,##0.00\ [$€-1]_-;_-* \-??\ [$€-1]_-"/>
    <numFmt numFmtId="185" formatCode="General_)"/>
    <numFmt numFmtId="186" formatCode="_(* #,##0_);_(* \(#,##0\);_(* \-_);_(@_)"/>
    <numFmt numFmtId="187" formatCode="_-* #,##0.00\ _k_n_-;\-* #,##0.00\ _k_n_-;_-* \-??\ _k_n_-;_-@_-"/>
    <numFmt numFmtId="188" formatCode="_-* #,##0.00\ _S_I_T_-;\-* #,##0.00\ _S_I_T_-;_-* &quot;-&quot;??\ _S_I_T_-;_-@_-"/>
    <numFmt numFmtId="189" formatCode="_(* #,##0_);_(* \(#,##0\);_(* &quot;-&quot;_);_(@_)"/>
    <numFmt numFmtId="190" formatCode="_(* #,##0.00_);_(* \(#,##0.00\);_(* &quot;-&quot;??_);_(@_)"/>
    <numFmt numFmtId="191" formatCode="#,#00"/>
    <numFmt numFmtId="192" formatCode="&quot;$&quot;#,##0\ ;\(&quot;$&quot;#,##0\)"/>
    <numFmt numFmtId="193" formatCode="0.00_)"/>
    <numFmt numFmtId="194" formatCode="_-&quot;€&quot;\ * #,##0.00_-;\-&quot;€&quot;\ * #,##0.00_-;_-&quot;€&quot;\ * &quot;-&quot;??_-;_-@_-"/>
    <numFmt numFmtId="195" formatCode="_-* #,##0.00_-;\-* #,##0.00_-;_-* \-??_-;_-@_-"/>
    <numFmt numFmtId="196" formatCode="_-* #,##0.00\ _S_I_T_-;\-* #,##0.00\ _S_I_T_-;_-* \-??\ _S_I_T_-;_-@_-"/>
    <numFmt numFmtId="197" formatCode="mmmm\ d&quot;, &quot;yyyy"/>
    <numFmt numFmtId="198" formatCode="_-* #,##0.00\ [$€-1]_-;\-* #,##0.00\ [$€-1]_-;_-* &quot;-&quot;??\ [$€-1]_-"/>
    <numFmt numFmtId="199" formatCode="0.0%"/>
    <numFmt numFmtId="200" formatCode="&quot;SIT &quot;#,##0_);&quot;(SIT &quot;#,##0\)"/>
    <numFmt numFmtId="201" formatCode="_-* #,##0.00\ [$€]_-;\-* #,##0.00\ [$€]_-;_-* \-??\ [$€]_-;_-@_-"/>
    <numFmt numFmtId="202" formatCode="_ * #,##0.00_-\ _S_L_T_ ;_ * #,##0.00\-\ _S_L_T_ ;_ * &quot;-&quot;??_-\ _S_L_T_ ;_ @_ "/>
    <numFmt numFmtId="203" formatCode="&quot;DM&quot;#,##0.00;[Red]&quot;-DM&quot;#,##0.00"/>
    <numFmt numFmtId="204" formatCode="m\o\n\th\ d\,\ yyyy"/>
    <numFmt numFmtId="205" formatCode="#,##0.00&quot; SIT &quot;;\-#,##0.00&quot; SIT &quot;;&quot; -&quot;#&quot; SIT &quot;;@\ "/>
    <numFmt numFmtId="206" formatCode="&quot;On&quot;;&quot;On&quot;;&quot;Off&quot;"/>
    <numFmt numFmtId="207" formatCode="_ * #,##0.00_-\ &quot;SLT&quot;_ ;_ * #,##0.00\-\ &quot;SLT&quot;_ ;_ * &quot;-&quot;??_-\ &quot;SLT&quot;_ ;_ @_ "/>
    <numFmt numFmtId="208" formatCode="_-&quot;€ &quot;* #,##0.00_-;&quot;-€ &quot;* #,##0.00_-;_-&quot;€ &quot;* \-??_-;_-@_-"/>
    <numFmt numFmtId="209" formatCode="0\ &quot;kos&quot;"/>
    <numFmt numFmtId="210" formatCode="#,##0.00\ &quot;€&quot;"/>
    <numFmt numFmtId="211" formatCode="_-* #,##0\ _€_-;\-* #,##0\ _€_-;_-* &quot;-&quot;\ _€_-;_-@_-"/>
    <numFmt numFmtId="212" formatCode="#."/>
    <numFmt numFmtId="213" formatCode="&quot;L.&quot;\ #,##0;[Red]\-&quot;L.&quot;\ #,##0"/>
    <numFmt numFmtId="214" formatCode="_-* #,##0\ _S_I_T_-;\-* #,##0\ _S_I_T_-;_-* \-??\ _S_I_T_-;_-@_-"/>
    <numFmt numFmtId="215" formatCode="_(* #,##0.00_);_(* \(#,##0.00\);_(* \-??_);_(@_)"/>
    <numFmt numFmtId="216" formatCode="0.0"/>
    <numFmt numFmtId="217" formatCode="#\."/>
    <numFmt numFmtId="218" formatCode="#,##0.0"/>
  </numFmts>
  <fonts count="179">
    <font>
      <sz val="11"/>
      <color theme="1"/>
      <name val="Calibri"/>
      <charset val="238"/>
      <scheme val="minor"/>
    </font>
    <font>
      <sz val="11"/>
      <color theme="1"/>
      <name val="Calibri"/>
      <family val="2"/>
      <charset val="238"/>
      <scheme val="minor"/>
    </font>
    <font>
      <sz val="8"/>
      <name val="Arial"/>
      <family val="2"/>
      <charset val="238"/>
    </font>
    <font>
      <sz val="11"/>
      <name val="Calibri"/>
      <family val="2"/>
      <charset val="238"/>
      <scheme val="minor"/>
    </font>
    <font>
      <b/>
      <i/>
      <sz val="8"/>
      <name val="Arial"/>
      <family val="2"/>
      <charset val="238"/>
    </font>
    <font>
      <sz val="8"/>
      <name val="Arial"/>
      <family val="2"/>
      <charset val="238"/>
    </font>
    <font>
      <sz val="8"/>
      <color indexed="8"/>
      <name val="Arial"/>
      <family val="2"/>
      <charset val="238"/>
    </font>
    <font>
      <b/>
      <i/>
      <sz val="8"/>
      <color indexed="8"/>
      <name val="Arial"/>
      <family val="2"/>
      <charset val="238"/>
    </font>
    <font>
      <sz val="8"/>
      <color theme="1"/>
      <name val="Arial"/>
      <family val="2"/>
      <charset val="238"/>
    </font>
    <font>
      <sz val="10"/>
      <name val="Arial"/>
      <family val="2"/>
      <charset val="238"/>
    </font>
    <font>
      <sz val="8"/>
      <name val="Calibri"/>
      <family val="2"/>
      <charset val="238"/>
      <scheme val="minor"/>
    </font>
    <font>
      <sz val="8"/>
      <name val="Arial CE"/>
      <charset val="238"/>
    </font>
    <font>
      <sz val="8"/>
      <color indexed="8"/>
      <name val="Arial"/>
      <family val="2"/>
      <charset val="238"/>
    </font>
    <font>
      <b/>
      <sz val="8"/>
      <color indexed="8"/>
      <name val="Arial"/>
      <family val="2"/>
      <charset val="238"/>
    </font>
    <font>
      <b/>
      <sz val="8"/>
      <name val="Arial"/>
      <family val="2"/>
      <charset val="238"/>
    </font>
    <font>
      <sz val="11"/>
      <color indexed="8"/>
      <name val="Arial"/>
      <family val="2"/>
      <charset val="238"/>
    </font>
    <font>
      <sz val="11"/>
      <name val="Arial"/>
      <family val="2"/>
      <charset val="238"/>
    </font>
    <font>
      <b/>
      <sz val="8"/>
      <color theme="1"/>
      <name val="Arial"/>
      <family val="2"/>
      <charset val="238"/>
    </font>
    <font>
      <sz val="10"/>
      <color indexed="8"/>
      <name val="Arial"/>
      <family val="2"/>
      <charset val="238"/>
    </font>
    <font>
      <sz val="10"/>
      <name val="Arial"/>
      <family val="2"/>
      <charset val="238"/>
    </font>
    <font>
      <sz val="11"/>
      <color theme="1"/>
      <name val="Calibri"/>
      <family val="2"/>
      <charset val="238"/>
      <scheme val="minor"/>
    </font>
    <font>
      <sz val="11"/>
      <name val="Arial"/>
      <family val="2"/>
      <charset val="238"/>
    </font>
    <font>
      <sz val="8"/>
      <color rgb="FF000000"/>
      <name val="Arial"/>
      <family val="2"/>
      <charset val="238"/>
    </font>
    <font>
      <sz val="11"/>
      <color theme="1"/>
      <name val="Arial"/>
      <family val="2"/>
      <charset val="238"/>
    </font>
    <font>
      <b/>
      <sz val="14"/>
      <color indexed="8"/>
      <name val="Arial"/>
      <family val="2"/>
      <charset val="238"/>
    </font>
    <font>
      <b/>
      <sz val="11"/>
      <color theme="1"/>
      <name val="Arial"/>
      <family val="2"/>
      <charset val="238"/>
    </font>
    <font>
      <sz val="11"/>
      <color indexed="8"/>
      <name val="Calibri"/>
      <family val="2"/>
      <charset val="238"/>
    </font>
    <font>
      <sz val="10"/>
      <color indexed="8"/>
      <name val="Arial"/>
      <family val="2"/>
      <charset val="238"/>
    </font>
    <font>
      <b/>
      <sz val="18"/>
      <color indexed="62"/>
      <name val="Cambria"/>
      <family val="1"/>
      <charset val="238"/>
    </font>
    <font>
      <sz val="11"/>
      <color indexed="9"/>
      <name val="Calibri"/>
      <family val="2"/>
      <charset val="238"/>
    </font>
    <font>
      <sz val="11"/>
      <color indexed="62"/>
      <name val="Calibri"/>
      <family val="2"/>
      <charset val="238"/>
    </font>
    <font>
      <u/>
      <sz val="10.199999999999999"/>
      <color indexed="12"/>
      <name val="Futura Prins"/>
      <charset val="238"/>
    </font>
    <font>
      <b/>
      <sz val="11"/>
      <color indexed="63"/>
      <name val="Calibri"/>
      <family val="2"/>
      <charset val="238"/>
    </font>
    <font>
      <sz val="11"/>
      <color indexed="17"/>
      <name val="Calibri"/>
      <family val="2"/>
      <charset val="238"/>
    </font>
    <font>
      <b/>
      <sz val="11"/>
      <name val="Futura Prins"/>
      <charset val="238"/>
    </font>
    <font>
      <b/>
      <sz val="11"/>
      <color indexed="56"/>
      <name val="Calibri"/>
      <family val="2"/>
      <charset val="238"/>
    </font>
    <font>
      <sz val="10"/>
      <color indexed="8"/>
      <name val="Arial CE"/>
      <charset val="238"/>
    </font>
    <font>
      <sz val="12"/>
      <color indexed="9"/>
      <name val="Calibri"/>
      <family val="2"/>
      <charset val="238"/>
    </font>
    <font>
      <b/>
      <sz val="11"/>
      <color indexed="8"/>
      <name val="Calibri"/>
      <family val="2"/>
      <charset val="238"/>
    </font>
    <font>
      <u/>
      <sz val="10.199999999999999"/>
      <color indexed="12"/>
      <name val="Futura Prins"/>
      <charset val="134"/>
    </font>
    <font>
      <sz val="11"/>
      <color indexed="20"/>
      <name val="Calibri"/>
      <family val="2"/>
      <charset val="238"/>
    </font>
    <font>
      <sz val="11"/>
      <name val="AvantGarde Bk BT"/>
      <charset val="134"/>
    </font>
    <font>
      <b/>
      <i/>
      <sz val="16"/>
      <name val="Futura Prins"/>
      <charset val="238"/>
    </font>
    <font>
      <sz val="11"/>
      <color indexed="10"/>
      <name val="Calibri"/>
      <family val="2"/>
      <charset val="238"/>
    </font>
    <font>
      <sz val="10"/>
      <name val="Arial CE"/>
      <charset val="238"/>
    </font>
    <font>
      <b/>
      <sz val="12"/>
      <color indexed="24"/>
      <name val="Arial"/>
      <family val="2"/>
      <charset val="238"/>
    </font>
    <font>
      <sz val="11"/>
      <color indexed="60"/>
      <name val="Calibri"/>
      <family val="2"/>
      <charset val="238"/>
    </font>
    <font>
      <sz val="10"/>
      <color indexed="8"/>
      <name val="MS Sans Serif"/>
      <charset val="238"/>
    </font>
    <font>
      <b/>
      <sz val="15"/>
      <color indexed="56"/>
      <name val="Calibri"/>
      <family val="2"/>
      <charset val="238"/>
    </font>
    <font>
      <sz val="12"/>
      <name val="Futura Prins"/>
      <charset val="238"/>
    </font>
    <font>
      <sz val="11"/>
      <color indexed="8"/>
      <name val="Calibri"/>
      <family val="2"/>
      <charset val="238"/>
    </font>
    <font>
      <b/>
      <sz val="12"/>
      <color indexed="24"/>
      <name val="Helvetica"/>
      <charset val="238"/>
    </font>
    <font>
      <sz val="10"/>
      <color rgb="FF000000"/>
      <name val="Arial"/>
      <family val="2"/>
      <charset val="238"/>
    </font>
    <font>
      <sz val="9"/>
      <color rgb="FF000000"/>
      <name val="Tahoma"/>
      <family val="2"/>
      <charset val="238"/>
    </font>
    <font>
      <b/>
      <sz val="8"/>
      <color rgb="FF000000"/>
      <name val="Arial"/>
      <family val="2"/>
      <charset val="238"/>
    </font>
    <font>
      <sz val="10"/>
      <name val="Arial Narrow"/>
      <family val="2"/>
      <charset val="238"/>
    </font>
    <font>
      <b/>
      <sz val="13"/>
      <color indexed="56"/>
      <name val="Calibri"/>
      <family val="2"/>
      <charset val="238"/>
    </font>
    <font>
      <b/>
      <sz val="11"/>
      <color indexed="52"/>
      <name val="Calibri"/>
      <family val="2"/>
      <charset val="238"/>
    </font>
    <font>
      <sz val="11"/>
      <color indexed="28"/>
      <name val="Calibri"/>
      <family val="2"/>
      <charset val="238"/>
    </font>
    <font>
      <sz val="10"/>
      <color indexed="24"/>
      <name val="Arial"/>
      <family val="2"/>
      <charset val="238"/>
    </font>
    <font>
      <sz val="10"/>
      <name val="Arial CE"/>
      <charset val="238"/>
    </font>
    <font>
      <b/>
      <sz val="18"/>
      <color indexed="56"/>
      <name val="Cambria"/>
      <family val="1"/>
      <charset val="238"/>
    </font>
    <font>
      <b/>
      <sz val="11"/>
      <color indexed="9"/>
      <name val="Calibri"/>
      <family val="2"/>
      <charset val="238"/>
    </font>
    <font>
      <sz val="10"/>
      <name val="Mangal"/>
      <family val="1"/>
    </font>
    <font>
      <b/>
      <sz val="18"/>
      <color indexed="24"/>
      <name val="Arial"/>
      <family val="2"/>
      <charset val="238"/>
    </font>
    <font>
      <sz val="10"/>
      <name val="HelveticaPS"/>
      <charset val="238"/>
    </font>
    <font>
      <sz val="10"/>
      <name val="MS Sans Serif"/>
      <charset val="238"/>
    </font>
    <font>
      <sz val="9"/>
      <name val="Courier New CE"/>
      <charset val="238"/>
    </font>
    <font>
      <sz val="10"/>
      <name val="Arial"/>
      <family val="2"/>
      <charset val="238"/>
    </font>
    <font>
      <u/>
      <sz val="14.5"/>
      <color theme="10"/>
      <name val="Arial CE"/>
      <charset val="238"/>
    </font>
    <font>
      <sz val="11"/>
      <color indexed="9"/>
      <name val="Calibri"/>
      <family val="2"/>
      <charset val="238"/>
    </font>
    <font>
      <sz val="12"/>
      <name val="Futura Prins"/>
      <charset val="134"/>
    </font>
    <font>
      <b/>
      <sz val="11"/>
      <color indexed="52"/>
      <name val="Calibri"/>
      <family val="2"/>
      <charset val="238"/>
    </font>
    <font>
      <sz val="11"/>
      <name val="Futura Prins"/>
      <charset val="238"/>
    </font>
    <font>
      <sz val="10"/>
      <name val="Helv"/>
      <charset val="204"/>
    </font>
    <font>
      <sz val="10"/>
      <name val="Century Schoolbook CE"/>
      <charset val="238"/>
    </font>
    <font>
      <sz val="11"/>
      <color indexed="52"/>
      <name val="Calibri"/>
      <family val="2"/>
      <charset val="238"/>
    </font>
    <font>
      <sz val="12"/>
      <name val="Arial CE"/>
      <charset val="238"/>
    </font>
    <font>
      <sz val="10"/>
      <name val="Courier New"/>
      <family val="3"/>
      <charset val="238"/>
    </font>
    <font>
      <b/>
      <sz val="12"/>
      <name val="Arial CE"/>
      <charset val="238"/>
    </font>
    <font>
      <sz val="12"/>
      <color indexed="8"/>
      <name val="Calibri"/>
      <family val="2"/>
      <charset val="238"/>
    </font>
    <font>
      <sz val="9"/>
      <name val="Futura Prins"/>
      <charset val="238"/>
    </font>
    <font>
      <sz val="11"/>
      <color indexed="52"/>
      <name val="Calibri"/>
      <family val="2"/>
      <charset val="238"/>
    </font>
    <font>
      <sz val="10"/>
      <name val="Courier"/>
      <charset val="238"/>
    </font>
    <font>
      <sz val="11"/>
      <color indexed="16"/>
      <name val="Calibri"/>
      <family val="2"/>
      <charset val="238"/>
    </font>
    <font>
      <b/>
      <sz val="11"/>
      <color indexed="9"/>
      <name val="Calibri"/>
      <family val="2"/>
      <charset val="238"/>
    </font>
    <font>
      <b/>
      <sz val="10"/>
      <color rgb="FF000000"/>
      <name val="Arial"/>
      <family val="2"/>
      <charset val="238"/>
    </font>
    <font>
      <sz val="9"/>
      <name val="Courier New"/>
      <family val="3"/>
      <charset val="238"/>
    </font>
    <font>
      <b/>
      <sz val="8"/>
      <color rgb="FF000000"/>
      <name val="Tahoma"/>
      <family val="2"/>
      <charset val="238"/>
    </font>
    <font>
      <sz val="6"/>
      <color rgb="FF000000"/>
      <name val="Tahoma"/>
      <family val="2"/>
      <charset val="238"/>
    </font>
    <font>
      <sz val="5"/>
      <name val="Courier New CE"/>
      <charset val="238"/>
    </font>
    <font>
      <sz val="11"/>
      <color indexed="8"/>
      <name val="Verdana"/>
      <family val="2"/>
      <charset val="238"/>
    </font>
    <font>
      <sz val="10"/>
      <name val="Tahoma"/>
      <family val="2"/>
      <charset val="238"/>
    </font>
    <font>
      <b/>
      <i/>
      <u/>
      <sz val="11"/>
      <color indexed="8"/>
      <name val="Arial"/>
      <family val="2"/>
      <charset val="238"/>
    </font>
    <font>
      <b/>
      <sz val="7"/>
      <color rgb="FF000000"/>
      <name val="Arial"/>
      <family val="2"/>
      <charset val="238"/>
    </font>
    <font>
      <sz val="12"/>
      <name val="Courier"/>
      <charset val="238"/>
    </font>
    <font>
      <sz val="8"/>
      <color indexed="8"/>
      <name val="Tahoma"/>
      <family val="2"/>
      <charset val="238"/>
    </font>
    <font>
      <b/>
      <sz val="12"/>
      <color indexed="9"/>
      <name val="Calibri"/>
      <family val="2"/>
      <charset val="238"/>
    </font>
    <font>
      <sz val="12"/>
      <color indexed="60"/>
      <name val="Calibri"/>
      <family val="2"/>
      <charset val="238"/>
    </font>
    <font>
      <i/>
      <sz val="11"/>
      <color indexed="23"/>
      <name val="Calibri"/>
      <family val="2"/>
      <charset val="238"/>
    </font>
    <font>
      <sz val="12"/>
      <name val="Times New Roman"/>
      <family val="1"/>
      <charset val="238"/>
    </font>
    <font>
      <sz val="10"/>
      <name val="Arial"/>
      <family val="2"/>
      <charset val="238"/>
    </font>
    <font>
      <sz val="7"/>
      <color rgb="FF000000"/>
      <name val="Tahoma"/>
      <family val="2"/>
      <charset val="238"/>
    </font>
    <font>
      <b/>
      <sz val="7"/>
      <color rgb="FF000000"/>
      <name val="Tahoma"/>
      <family val="2"/>
      <charset val="238"/>
    </font>
    <font>
      <sz val="10"/>
      <color theme="1"/>
      <name val="Cambria"/>
      <family val="1"/>
      <charset val="238"/>
    </font>
    <font>
      <sz val="8"/>
      <color rgb="FF000000"/>
      <name val="Tahoma"/>
      <family val="2"/>
      <charset val="238"/>
    </font>
    <font>
      <sz val="10"/>
      <color indexed="8"/>
      <name val="Cambria"/>
      <family val="1"/>
      <charset val="238"/>
    </font>
    <font>
      <sz val="11"/>
      <color indexed="10"/>
      <name val="Calibri"/>
      <family val="2"/>
      <charset val="238"/>
    </font>
    <font>
      <b/>
      <sz val="11"/>
      <color indexed="62"/>
      <name val="Calibri"/>
      <family val="2"/>
      <charset val="238"/>
    </font>
    <font>
      <sz val="1"/>
      <color indexed="8"/>
      <name val="Courier"/>
      <charset val="238"/>
    </font>
    <font>
      <b/>
      <sz val="9"/>
      <color rgb="FF000000"/>
      <name val="Tahoma"/>
      <family val="2"/>
      <charset val="238"/>
    </font>
    <font>
      <b/>
      <sz val="18"/>
      <color indexed="24"/>
      <name val="Helvetica"/>
      <charset val="238"/>
    </font>
    <font>
      <sz val="10"/>
      <name val="Arial CE"/>
      <charset val="134"/>
    </font>
    <font>
      <sz val="12"/>
      <name val="Times New Roman"/>
      <family val="1"/>
      <charset val="238"/>
    </font>
    <font>
      <sz val="11"/>
      <name val="Arial Narrow"/>
      <family val="2"/>
      <charset val="238"/>
    </font>
    <font>
      <b/>
      <sz val="18"/>
      <color indexed="56"/>
      <name val="Cambria"/>
      <family val="1"/>
      <charset val="238"/>
    </font>
    <font>
      <b/>
      <i/>
      <sz val="14"/>
      <name val="Futura Prins"/>
      <charset val="134"/>
    </font>
    <font>
      <b/>
      <sz val="11"/>
      <color indexed="62"/>
      <name val="Calibri"/>
      <family val="2"/>
      <charset val="238"/>
    </font>
    <font>
      <sz val="10"/>
      <color indexed="8"/>
      <name val="Arial Narrow"/>
      <family val="2"/>
      <charset val="238"/>
    </font>
    <font>
      <u/>
      <sz val="13"/>
      <color theme="10"/>
      <name val="Arial CE"/>
      <charset val="238"/>
    </font>
    <font>
      <sz val="7"/>
      <color rgb="FF000000"/>
      <name val="Arial"/>
      <family val="2"/>
      <charset val="238"/>
    </font>
    <font>
      <b/>
      <sz val="10"/>
      <name val="Courier New CE"/>
      <charset val="238"/>
    </font>
    <font>
      <sz val="10"/>
      <name val="Arial CE"/>
      <charset val="134"/>
    </font>
    <font>
      <sz val="12"/>
      <name val="Arial"/>
      <family val="2"/>
      <charset val="238"/>
    </font>
    <font>
      <b/>
      <sz val="18"/>
      <color indexed="62"/>
      <name val="Cambria"/>
      <family val="1"/>
      <charset val="238"/>
    </font>
    <font>
      <sz val="10"/>
      <name val="Geneva"/>
      <charset val="134"/>
    </font>
    <font>
      <sz val="11"/>
      <color indexed="14"/>
      <name val="Calibri"/>
      <family val="2"/>
      <charset val="238"/>
    </font>
    <font>
      <sz val="14"/>
      <color rgb="FF000000"/>
      <name val="Tahoma"/>
      <family val="2"/>
      <charset val="238"/>
    </font>
    <font>
      <sz val="10"/>
      <color indexed="8"/>
      <name val="Arial CE"/>
      <charset val="238"/>
    </font>
    <font>
      <sz val="10"/>
      <color theme="1"/>
      <name val="Arial"/>
      <family val="2"/>
      <charset val="238"/>
    </font>
    <font>
      <b/>
      <i/>
      <sz val="14"/>
      <name val="Futura Prins"/>
      <charset val="238"/>
    </font>
    <font>
      <sz val="12"/>
      <name val="Courier New"/>
      <family val="3"/>
      <charset val="238"/>
    </font>
    <font>
      <sz val="9"/>
      <name val="Futura Prins"/>
      <charset val="134"/>
    </font>
    <font>
      <sz val="11"/>
      <name val="Arial CE"/>
      <charset val="134"/>
    </font>
    <font>
      <sz val="11"/>
      <color indexed="20"/>
      <name val="Calibri"/>
      <family val="2"/>
      <charset val="238"/>
    </font>
    <font>
      <b/>
      <sz val="13"/>
      <color indexed="62"/>
      <name val="Calibri"/>
      <family val="2"/>
      <charset val="238"/>
    </font>
    <font>
      <b/>
      <sz val="11"/>
      <name val="Futura Prins"/>
      <charset val="134"/>
    </font>
    <font>
      <i/>
      <sz val="8"/>
      <name val="Switzerland"/>
      <charset val="238"/>
    </font>
    <font>
      <sz val="10"/>
      <name val="Times New Roman"/>
      <family val="1"/>
      <charset val="238"/>
    </font>
    <font>
      <b/>
      <i/>
      <sz val="16"/>
      <color indexed="8"/>
      <name val="Arial"/>
      <family val="2"/>
      <charset val="238"/>
    </font>
    <font>
      <sz val="11"/>
      <name val="Times New Roman"/>
      <family val="1"/>
      <charset val="238"/>
    </font>
    <font>
      <b/>
      <sz val="14"/>
      <name val="Arial CE"/>
      <charset val="238"/>
    </font>
    <font>
      <u/>
      <sz val="10"/>
      <color indexed="12"/>
      <name val="Arial CE"/>
      <charset val="134"/>
    </font>
    <font>
      <i/>
      <sz val="11"/>
      <color indexed="23"/>
      <name val="Calibri"/>
      <family val="2"/>
      <charset val="238"/>
    </font>
    <font>
      <sz val="12"/>
      <color indexed="14"/>
      <name val="Calibri"/>
      <family val="2"/>
      <charset val="238"/>
    </font>
    <font>
      <b/>
      <sz val="11"/>
      <color indexed="53"/>
      <name val="Calibri"/>
      <family val="2"/>
      <charset val="238"/>
    </font>
    <font>
      <sz val="11"/>
      <color indexed="62"/>
      <name val="Calibri"/>
      <family val="2"/>
      <charset val="238"/>
    </font>
    <font>
      <b/>
      <sz val="15"/>
      <color indexed="62"/>
      <name val="Calibri"/>
      <family val="2"/>
      <charset val="238"/>
    </font>
    <font>
      <b/>
      <sz val="1"/>
      <color indexed="8"/>
      <name val="Courier"/>
      <charset val="238"/>
    </font>
    <font>
      <sz val="11"/>
      <color indexed="53"/>
      <name val="Calibri"/>
      <family val="2"/>
      <charset val="238"/>
    </font>
    <font>
      <sz val="11"/>
      <name val="Futura Prins"/>
      <charset val="134"/>
    </font>
    <font>
      <sz val="11"/>
      <name val="Arial CE"/>
      <charset val="238"/>
    </font>
    <font>
      <sz val="11"/>
      <color indexed="8"/>
      <name val="Times New Roman"/>
      <family val="1"/>
      <charset val="238"/>
    </font>
    <font>
      <b/>
      <sz val="11"/>
      <color indexed="8"/>
      <name val="Calibri"/>
      <family val="2"/>
      <charset val="238"/>
    </font>
    <font>
      <sz val="11"/>
      <color indexed="60"/>
      <name val="Calibri"/>
      <family val="2"/>
      <charset val="238"/>
    </font>
    <font>
      <sz val="10"/>
      <name val="Courier"/>
      <charset val="134"/>
    </font>
    <font>
      <sz val="11"/>
      <name val="Arial Narrow CE"/>
      <charset val="238"/>
    </font>
    <font>
      <sz val="11"/>
      <color indexed="37"/>
      <name val="Calibri"/>
      <family val="2"/>
      <charset val="238"/>
    </font>
    <font>
      <b/>
      <sz val="11"/>
      <color indexed="63"/>
      <name val="Calibri"/>
      <family val="2"/>
      <charset val="238"/>
    </font>
    <font>
      <sz val="11"/>
      <name val="Times New Roman"/>
      <family val="1"/>
      <charset val="238"/>
    </font>
    <font>
      <b/>
      <sz val="7"/>
      <color indexed="8"/>
      <name val="Tahoma"/>
      <family val="2"/>
      <charset val="238"/>
    </font>
    <font>
      <b/>
      <sz val="9"/>
      <color rgb="FF000000"/>
      <name val="Arial"/>
      <family val="2"/>
      <charset val="238"/>
    </font>
    <font>
      <sz val="10"/>
      <color rgb="FF000000"/>
      <name val="Tahoma"/>
      <family val="2"/>
      <charset val="238"/>
    </font>
    <font>
      <b/>
      <sz val="16"/>
      <color rgb="FF000000"/>
      <name val="Arial"/>
      <family val="2"/>
      <charset val="238"/>
    </font>
    <font>
      <b/>
      <sz val="16"/>
      <color rgb="FF000000"/>
      <name val="Tahoma"/>
      <family val="2"/>
      <charset val="238"/>
    </font>
    <font>
      <sz val="16"/>
      <color rgb="FF000000"/>
      <name val="Tahoma"/>
      <family val="2"/>
      <charset val="238"/>
    </font>
    <font>
      <b/>
      <sz val="18"/>
      <color indexed="62"/>
      <name val="Cambria"/>
      <family val="1"/>
      <charset val="238"/>
    </font>
    <font>
      <sz val="10"/>
      <name val="Helv"/>
      <charset val="134"/>
    </font>
    <font>
      <sz val="10"/>
      <name val="Arial Narrow"/>
      <family val="2"/>
      <charset val="238"/>
    </font>
    <font>
      <b/>
      <sz val="15"/>
      <color indexed="62"/>
      <name val="Calibri"/>
      <family val="2"/>
      <charset val="238"/>
    </font>
    <font>
      <b/>
      <sz val="13"/>
      <color indexed="62"/>
      <name val="Calibri"/>
      <family val="2"/>
      <charset val="238"/>
    </font>
    <font>
      <sz val="12"/>
      <color indexed="17"/>
      <name val="Calibri"/>
      <family val="2"/>
      <charset val="238"/>
    </font>
    <font>
      <sz val="11"/>
      <color indexed="17"/>
      <name val="Calibri"/>
      <family val="2"/>
      <charset val="238"/>
    </font>
    <font>
      <sz val="11"/>
      <color theme="1"/>
      <name val="Calibri"/>
      <family val="2"/>
      <charset val="238"/>
      <scheme val="minor"/>
    </font>
    <font>
      <sz val="8"/>
      <name val="Arial"/>
      <family val="2"/>
    </font>
    <font>
      <sz val="11"/>
      <color theme="1"/>
      <name val="Calibri"/>
      <family val="2"/>
      <charset val="238"/>
      <scheme val="minor"/>
    </font>
    <font>
      <vertAlign val="superscript"/>
      <sz val="8"/>
      <name val="Arial"/>
      <family val="2"/>
      <charset val="238"/>
    </font>
    <font>
      <b/>
      <sz val="8"/>
      <name val="Arial"/>
      <family val="2"/>
    </font>
    <font>
      <sz val="8"/>
      <name val="Arial CE"/>
      <family val="2"/>
      <charset val="238"/>
    </font>
  </fonts>
  <fills count="97">
    <fill>
      <patternFill patternType="none"/>
    </fill>
    <fill>
      <patternFill patternType="gray125"/>
    </fill>
    <fill>
      <patternFill patternType="solid">
        <fgColor rgb="FFFFFF00"/>
        <bgColor indexed="64"/>
      </patternFill>
    </fill>
    <fill>
      <patternFill patternType="solid">
        <fgColor indexed="44"/>
        <bgColor indexed="31"/>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7"/>
        <bgColor indexed="64"/>
      </patternFill>
    </fill>
    <fill>
      <patternFill patternType="solid">
        <fgColor indexed="22"/>
        <bgColor indexed="64"/>
      </patternFill>
    </fill>
    <fill>
      <patternFill patternType="solid">
        <fgColor indexed="42"/>
        <bgColor indexed="27"/>
      </patternFill>
    </fill>
    <fill>
      <patternFill patternType="solid">
        <fgColor indexed="22"/>
        <bgColor indexed="24"/>
      </patternFill>
    </fill>
    <fill>
      <patternFill patternType="solid">
        <fgColor indexed="31"/>
        <bgColor indexed="64"/>
      </patternFill>
    </fill>
    <fill>
      <patternFill patternType="solid">
        <fgColor indexed="36"/>
        <bgColor indexed="64"/>
      </patternFill>
    </fill>
    <fill>
      <patternFill patternType="solid">
        <fgColor indexed="46"/>
        <bgColor indexed="24"/>
      </patternFill>
    </fill>
    <fill>
      <patternFill patternType="solid">
        <fgColor indexed="45"/>
        <bgColor indexed="64"/>
      </patternFill>
    </fill>
    <fill>
      <patternFill patternType="solid">
        <fgColor indexed="46"/>
        <bgColor indexed="64"/>
      </patternFill>
    </fill>
    <fill>
      <patternFill patternType="solid">
        <fgColor indexed="27"/>
        <bgColor indexed="42"/>
      </patternFill>
    </fill>
    <fill>
      <patternFill patternType="solid">
        <fgColor indexed="57"/>
        <bgColor indexed="64"/>
      </patternFill>
    </fill>
    <fill>
      <patternFill patternType="solid">
        <fgColor indexed="42"/>
        <bgColor indexed="64"/>
      </patternFill>
    </fill>
    <fill>
      <patternFill patternType="solid">
        <fgColor indexed="29"/>
        <bgColor indexed="64"/>
      </patternFill>
    </fill>
    <fill>
      <patternFill patternType="solid">
        <fgColor indexed="25"/>
        <bgColor indexed="25"/>
      </patternFill>
    </fill>
    <fill>
      <patternFill patternType="solid">
        <fgColor indexed="62"/>
        <bgColor indexed="56"/>
      </patternFill>
    </fill>
    <fill>
      <patternFill patternType="solid">
        <fgColor indexed="55"/>
        <bgColor indexed="55"/>
      </patternFill>
    </fill>
    <fill>
      <patternFill patternType="solid">
        <fgColor indexed="24"/>
        <bgColor indexed="22"/>
      </patternFill>
    </fill>
    <fill>
      <patternFill patternType="solid">
        <fgColor indexed="47"/>
        <bgColor indexed="22"/>
      </patternFill>
    </fill>
    <fill>
      <patternFill patternType="solid">
        <fgColor indexed="49"/>
        <bgColor indexed="49"/>
      </patternFill>
    </fill>
    <fill>
      <patternFill patternType="solid">
        <fgColor indexed="21"/>
        <bgColor indexed="57"/>
      </patternFill>
    </fill>
    <fill>
      <patternFill patternType="solid">
        <fgColor indexed="49"/>
        <bgColor indexed="40"/>
      </patternFill>
    </fill>
    <fill>
      <patternFill patternType="solid">
        <fgColor indexed="52"/>
        <bgColor indexed="52"/>
      </patternFill>
    </fill>
    <fill>
      <patternFill patternType="solid">
        <fgColor indexed="54"/>
        <bgColor indexed="54"/>
      </patternFill>
    </fill>
    <fill>
      <patternFill patternType="solid">
        <fgColor indexed="22"/>
        <bgColor indexed="41"/>
      </patternFill>
    </fill>
    <fill>
      <patternFill patternType="solid">
        <fgColor indexed="20"/>
        <bgColor indexed="36"/>
      </patternFill>
    </fill>
    <fill>
      <patternFill patternType="solid">
        <fgColor indexed="43"/>
        <bgColor indexed="64"/>
      </patternFill>
    </fill>
    <fill>
      <patternFill patternType="solid">
        <fgColor indexed="27"/>
        <bgColor indexed="41"/>
      </patternFill>
    </fill>
    <fill>
      <patternFill patternType="solid">
        <fgColor indexed="30"/>
        <bgColor indexed="38"/>
      </patternFill>
    </fill>
    <fill>
      <patternFill patternType="solid">
        <fgColor indexed="62"/>
        <bgColor indexed="64"/>
      </patternFill>
    </fill>
    <fill>
      <patternFill patternType="solid">
        <fgColor indexed="30"/>
        <bgColor indexed="64"/>
      </patternFill>
    </fill>
    <fill>
      <patternFill patternType="solid">
        <fgColor indexed="26"/>
        <bgColor indexed="26"/>
      </patternFill>
    </fill>
    <fill>
      <patternFill patternType="solid">
        <fgColor indexed="27"/>
        <bgColor indexed="27"/>
      </patternFill>
    </fill>
    <fill>
      <patternFill patternType="solid">
        <fgColor indexed="53"/>
        <bgColor indexed="52"/>
      </patternFill>
    </fill>
    <fill>
      <patternFill patternType="solid">
        <fgColor indexed="29"/>
        <bgColor indexed="45"/>
      </patternFill>
    </fill>
    <fill>
      <patternFill patternType="solid">
        <fgColor indexed="26"/>
        <bgColor indexed="9"/>
      </patternFill>
    </fill>
    <fill>
      <patternFill patternType="solid">
        <fgColor rgb="FFFFFFFF"/>
        <bgColor indexed="64"/>
      </patternFill>
    </fill>
    <fill>
      <patternFill patternType="solid">
        <fgColor indexed="10"/>
        <bgColor indexed="14"/>
      </patternFill>
    </fill>
    <fill>
      <patternFill patternType="solid">
        <fgColor indexed="27"/>
        <bgColor indexed="64"/>
      </patternFill>
    </fill>
    <fill>
      <patternFill patternType="solid">
        <fgColor indexed="11"/>
        <bgColor indexed="49"/>
      </patternFill>
    </fill>
    <fill>
      <patternFill patternType="solid">
        <fgColor indexed="49"/>
        <bgColor indexed="64"/>
      </patternFill>
    </fill>
    <fill>
      <patternFill patternType="solid">
        <fgColor indexed="52"/>
        <bgColor indexed="51"/>
      </patternFill>
    </fill>
    <fill>
      <patternFill patternType="solid">
        <fgColor indexed="22"/>
        <bgColor indexed="31"/>
      </patternFill>
    </fill>
    <fill>
      <patternFill patternType="solid">
        <fgColor indexed="51"/>
        <bgColor indexed="64"/>
      </patternFill>
    </fill>
    <fill>
      <patternFill patternType="solid">
        <fgColor indexed="45"/>
        <bgColor indexed="29"/>
      </patternFill>
    </fill>
    <fill>
      <patternFill patternType="solid">
        <fgColor indexed="31"/>
        <bgColor indexed="31"/>
      </patternFill>
    </fill>
    <fill>
      <patternFill patternType="solid">
        <fgColor indexed="46"/>
        <bgColor indexed="45"/>
      </patternFill>
    </fill>
    <fill>
      <patternFill patternType="solid">
        <fgColor indexed="55"/>
        <bgColor indexed="64"/>
      </patternFill>
    </fill>
    <fill>
      <patternFill patternType="solid">
        <fgColor indexed="26"/>
        <bgColor indexed="64"/>
      </patternFill>
    </fill>
    <fill>
      <patternFill patternType="solid">
        <fgColor indexed="47"/>
        <bgColor indexed="41"/>
      </patternFill>
    </fill>
    <fill>
      <patternFill patternType="solid">
        <fgColor indexed="31"/>
        <bgColor indexed="22"/>
      </patternFill>
    </fill>
    <fill>
      <patternFill patternType="solid">
        <fgColor indexed="52"/>
        <bgColor indexed="64"/>
      </patternFill>
    </fill>
    <fill>
      <patternFill patternType="solid">
        <fgColor indexed="19"/>
        <bgColor indexed="64"/>
      </patternFill>
    </fill>
    <fill>
      <patternFill patternType="solid">
        <fgColor indexed="10"/>
        <bgColor indexed="60"/>
      </patternFill>
    </fill>
    <fill>
      <patternFill patternType="solid">
        <fgColor indexed="30"/>
        <bgColor indexed="21"/>
      </patternFill>
    </fill>
    <fill>
      <patternFill patternType="solid">
        <fgColor indexed="9"/>
        <bgColor indexed="26"/>
      </patternFill>
    </fill>
    <fill>
      <patternFill patternType="solid">
        <fgColor indexed="57"/>
        <bgColor indexed="38"/>
      </patternFill>
    </fill>
    <fill>
      <patternFill patternType="solid">
        <fgColor indexed="51"/>
        <bgColor indexed="13"/>
      </patternFill>
    </fill>
    <fill>
      <patternFill patternType="solid">
        <fgColor indexed="31"/>
        <bgColor indexed="41"/>
      </patternFill>
    </fill>
    <fill>
      <patternFill patternType="solid">
        <fgColor indexed="20"/>
        <bgColor indexed="64"/>
      </patternFill>
    </fill>
    <fill>
      <patternFill patternType="solid">
        <fgColor indexed="57"/>
        <bgColor indexed="21"/>
      </patternFill>
    </fill>
    <fill>
      <patternFill patternType="solid">
        <fgColor rgb="FF000000"/>
        <bgColor indexed="64"/>
      </patternFill>
    </fill>
    <fill>
      <patternFill patternType="solid">
        <fgColor indexed="42"/>
        <bgColor indexed="42"/>
      </patternFill>
    </fill>
    <fill>
      <patternFill patternType="solid">
        <fgColor indexed="43"/>
        <bgColor indexed="26"/>
      </patternFill>
    </fill>
    <fill>
      <patternFill patternType="solid">
        <fgColor indexed="45"/>
        <bgColor indexed="45"/>
      </patternFill>
    </fill>
    <fill>
      <patternFill patternType="solid">
        <fgColor indexed="55"/>
        <bgColor indexed="23"/>
      </patternFill>
    </fill>
    <fill>
      <patternFill patternType="lightUp">
        <fgColor indexed="9"/>
        <bgColor indexed="22"/>
      </patternFill>
    </fill>
    <fill>
      <patternFill patternType="solid">
        <fgColor indexed="28"/>
        <bgColor indexed="20"/>
      </patternFill>
    </fill>
    <fill>
      <patternFill patternType="solid">
        <fgColor indexed="53"/>
        <bgColor indexed="64"/>
      </patternFill>
    </fill>
    <fill>
      <patternFill patternType="solid">
        <fgColor indexed="21"/>
        <bgColor indexed="38"/>
      </patternFill>
    </fill>
    <fill>
      <patternFill patternType="solid">
        <fgColor indexed="9"/>
        <bgColor indexed="64"/>
      </patternFill>
    </fill>
    <fill>
      <patternFill patternType="solid">
        <fgColor indexed="19"/>
        <bgColor indexed="23"/>
      </patternFill>
    </fill>
    <fill>
      <patternFill patternType="solid">
        <fgColor indexed="47"/>
        <bgColor indexed="47"/>
      </patternFill>
    </fill>
    <fill>
      <patternFill patternType="solid">
        <fgColor indexed="29"/>
        <bgColor indexed="50"/>
      </patternFill>
    </fill>
    <fill>
      <patternFill patternType="solid">
        <fgColor indexed="22"/>
        <bgColor indexed="22"/>
      </patternFill>
    </fill>
    <fill>
      <patternFill patternType="solid">
        <fgColor indexed="24"/>
        <bgColor indexed="46"/>
      </patternFill>
    </fill>
    <fill>
      <patternFill patternType="solid">
        <fgColor indexed="45"/>
        <bgColor indexed="50"/>
      </patternFill>
    </fill>
    <fill>
      <patternFill patternType="solid">
        <fgColor indexed="22"/>
        <bgColor indexed="44"/>
      </patternFill>
    </fill>
    <fill>
      <patternFill patternType="solid">
        <fgColor indexed="54"/>
        <bgColor indexed="64"/>
      </patternFill>
    </fill>
    <fill>
      <patternFill patternType="solid">
        <fgColor indexed="47"/>
        <bgColor indexed="31"/>
      </patternFill>
    </fill>
    <fill>
      <patternFill patternType="solid">
        <fgColor indexed="44"/>
        <bgColor indexed="44"/>
      </patternFill>
    </fill>
    <fill>
      <patternFill patternType="solid">
        <fgColor indexed="37"/>
        <bgColor indexed="10"/>
      </patternFill>
    </fill>
    <fill>
      <patternFill patternType="solid">
        <fgColor indexed="16"/>
        <bgColor indexed="37"/>
      </patternFill>
    </fill>
    <fill>
      <patternFill patternType="solid">
        <fgColor indexed="9"/>
        <bgColor indexed="9"/>
      </patternFill>
    </fill>
    <fill>
      <patternFill patternType="solid">
        <fgColor indexed="54"/>
        <bgColor indexed="23"/>
      </patternFill>
    </fill>
    <fill>
      <patternFill patternType="solid">
        <fgColor indexed="50"/>
        <bgColor indexed="45"/>
      </patternFill>
    </fill>
    <fill>
      <patternFill patternType="lightUp">
        <fgColor indexed="9"/>
        <bgColor indexed="55"/>
      </patternFill>
    </fill>
    <fill>
      <patternFill patternType="solid">
        <fgColor indexed="50"/>
        <bgColor indexed="51"/>
      </patternFill>
    </fill>
    <fill>
      <patternFill patternType="lightUp">
        <fgColor indexed="9"/>
        <bgColor indexed="29"/>
      </patternFill>
    </fill>
    <fill>
      <patternFill patternType="solid">
        <fgColor indexed="41"/>
        <bgColor indexed="22"/>
      </patternFill>
    </fill>
    <fill>
      <patternFill patternType="solid">
        <fgColor indexed="43"/>
        <bgColor indexed="43"/>
      </patternFill>
    </fill>
  </fills>
  <borders count="43">
    <border>
      <left/>
      <right/>
      <top/>
      <bottom/>
      <diagonal/>
    </border>
    <border>
      <left/>
      <right/>
      <top/>
      <bottom style="thin">
        <color auto="1"/>
      </bottom>
      <diagonal/>
    </border>
    <border>
      <left/>
      <right/>
      <top style="thin">
        <color auto="1"/>
      </top>
      <bottom/>
      <diagonal/>
    </border>
    <border>
      <left/>
      <right/>
      <top/>
      <bottom style="thin">
        <color indexed="8"/>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medium">
        <color auto="1"/>
      </right>
      <top/>
      <bottom style="thin">
        <color auto="1"/>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right/>
      <top/>
      <bottom style="hair">
        <color indexed="62"/>
      </bottom>
      <diagonal/>
    </border>
    <border>
      <left style="double">
        <color indexed="63"/>
      </left>
      <right style="double">
        <color indexed="63"/>
      </right>
      <top style="double">
        <color indexed="63"/>
      </top>
      <bottom style="double">
        <color indexed="63"/>
      </bottom>
      <diagonal/>
    </border>
    <border>
      <left/>
      <right/>
      <top style="double">
        <color auto="1"/>
      </top>
      <bottom/>
      <diagonal/>
    </border>
    <border>
      <left/>
      <right/>
      <top style="double">
        <color indexed="8"/>
      </top>
      <bottom/>
      <diagonal/>
    </border>
    <border>
      <left style="hair">
        <color indexed="63"/>
      </left>
      <right style="hair">
        <color indexed="63"/>
      </right>
      <top style="hair">
        <color indexed="63"/>
      </top>
      <bottom style="hair">
        <color indexed="63"/>
      </bottom>
      <diagonal/>
    </border>
    <border>
      <left style="double">
        <color auto="1"/>
      </left>
      <right style="double">
        <color auto="1"/>
      </right>
      <top style="double">
        <color auto="1"/>
      </top>
      <bottom style="double">
        <color auto="1"/>
      </bottom>
      <diagonal/>
    </border>
    <border>
      <left/>
      <right/>
      <top/>
      <bottom style="double">
        <color indexed="52"/>
      </bottom>
      <diagonal/>
    </border>
    <border>
      <left style="hair">
        <color auto="1"/>
      </left>
      <right style="hair">
        <color auto="1"/>
      </right>
      <top style="hair">
        <color auto="1"/>
      </top>
      <bottom style="hair">
        <color auto="1"/>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style="hair">
        <color indexed="8"/>
      </bottom>
      <diagonal/>
    </border>
    <border>
      <left/>
      <right/>
      <top/>
      <bottom style="hair">
        <color indexed="30"/>
      </bottom>
      <diagonal/>
    </border>
    <border>
      <left/>
      <right style="thin">
        <color auto="1"/>
      </right>
      <top/>
      <bottom style="thin">
        <color auto="1"/>
      </bottom>
      <diagonal/>
    </border>
    <border>
      <left style="hair">
        <color indexed="23"/>
      </left>
      <right style="hair">
        <color indexed="23"/>
      </right>
      <top style="hair">
        <color indexed="23"/>
      </top>
      <bottom style="hair">
        <color indexed="23"/>
      </bottom>
      <diagonal/>
    </border>
    <border>
      <left style="thin">
        <color indexed="8"/>
      </left>
      <right style="thin">
        <color indexed="8"/>
      </right>
      <top/>
      <bottom/>
      <diagonal/>
    </border>
    <border>
      <left style="thin">
        <color indexed="8"/>
      </left>
      <right/>
      <top/>
      <bottom/>
      <diagonal/>
    </border>
    <border>
      <left/>
      <right/>
      <top/>
      <bottom style="medium">
        <color indexed="49"/>
      </bottom>
      <diagonal/>
    </border>
    <border>
      <left style="double">
        <color indexed="8"/>
      </left>
      <right style="double">
        <color indexed="8"/>
      </right>
      <top style="double">
        <color indexed="8"/>
      </top>
      <bottom style="double">
        <color indexed="8"/>
      </bottom>
      <diagonal/>
    </border>
    <border>
      <left style="medium">
        <color auto="1"/>
      </left>
      <right style="thin">
        <color auto="1"/>
      </right>
      <top style="thin">
        <color auto="1"/>
      </top>
      <bottom style="thin">
        <color auto="1"/>
      </bottom>
      <diagonal/>
    </border>
    <border>
      <left/>
      <right/>
      <top/>
      <bottom style="medium">
        <color indexed="44"/>
      </bottom>
      <diagonal/>
    </border>
    <border>
      <left/>
      <right/>
      <top/>
      <bottom style="hair">
        <color indexed="22"/>
      </bottom>
      <diagonal/>
    </border>
    <border>
      <left style="thin">
        <color auto="1"/>
      </left>
      <right/>
      <top/>
      <bottom/>
      <diagonal/>
    </border>
    <border>
      <left style="medium">
        <color auto="1"/>
      </left>
      <right style="thin">
        <color auto="1"/>
      </right>
      <top/>
      <bottom style="thin">
        <color auto="1"/>
      </bottom>
      <diagonal/>
    </border>
    <border>
      <left/>
      <right/>
      <top/>
      <bottom style="thick">
        <color indexed="54"/>
      </bottom>
      <diagonal/>
    </border>
    <border>
      <left/>
      <right/>
      <top style="hair">
        <color indexed="62"/>
      </top>
      <bottom style="double">
        <color indexed="62"/>
      </bottom>
      <diagonal/>
    </border>
    <border>
      <left/>
      <right/>
      <top style="thin">
        <color indexed="54"/>
      </top>
      <bottom style="double">
        <color indexed="54"/>
      </bottom>
      <diagonal/>
    </border>
    <border>
      <left/>
      <right/>
      <top style="thin">
        <color indexed="49"/>
      </top>
      <bottom style="double">
        <color indexed="49"/>
      </bottom>
      <diagonal/>
    </border>
    <border>
      <left/>
      <right/>
      <top/>
      <bottom style="thick">
        <color indexed="49"/>
      </bottom>
      <diagonal/>
    </border>
    <border>
      <left/>
      <right/>
      <top style="thin">
        <color indexed="64"/>
      </top>
      <bottom/>
      <diagonal/>
    </border>
    <border>
      <left/>
      <right/>
      <top/>
      <bottom style="thin">
        <color indexed="64"/>
      </bottom>
      <diagonal/>
    </border>
  </borders>
  <cellStyleXfs count="2738">
    <xf numFmtId="0" fontId="0" fillId="0" borderId="0" applyNumberFormat="0" applyFill="0" applyBorder="0" applyAlignment="0" applyProtection="0"/>
    <xf numFmtId="0" fontId="26" fillId="4" borderId="0" applyNumberFormat="0" applyBorder="0" applyAlignment="0" applyProtection="0"/>
    <xf numFmtId="49" fontId="34" fillId="0" borderId="0" applyNumberFormat="0" applyProtection="0">
      <alignment horizontal="right" vertical="top"/>
      <protection locked="0"/>
    </xf>
    <xf numFmtId="0" fontId="35" fillId="0" borderId="8" applyNumberFormat="0" applyFill="0" applyAlignment="0" applyProtection="0"/>
    <xf numFmtId="0" fontId="29" fillId="17" borderId="0" applyNumberFormat="0" applyBorder="0" applyAlignment="0" applyProtection="0"/>
    <xf numFmtId="0" fontId="29" fillId="6" borderId="0" applyNumberFormat="0" applyBorder="0" applyAlignment="0" applyProtection="0"/>
    <xf numFmtId="0" fontId="9" fillId="0" borderId="0"/>
    <xf numFmtId="0" fontId="27" fillId="0" borderId="0" applyBorder="0" applyProtection="0"/>
    <xf numFmtId="0" fontId="27" fillId="0" borderId="0" applyBorder="0" applyProtection="0"/>
    <xf numFmtId="0" fontId="26" fillId="4"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6" fillId="18" borderId="0" applyNumberFormat="0" applyBorder="0" applyAlignment="0" applyProtection="0"/>
    <xf numFmtId="0" fontId="26" fillId="5" borderId="0" applyNumberFormat="0" applyBorder="0" applyAlignment="0" applyProtection="0"/>
    <xf numFmtId="0" fontId="26" fillId="13" borderId="0" applyNumberFormat="0" applyBorder="0" applyAlignment="0" applyProtection="0"/>
    <xf numFmtId="167" fontId="26" fillId="37" borderId="0" applyNumberFormat="0" applyBorder="0" applyAlignment="0" applyProtection="0"/>
    <xf numFmtId="0" fontId="26" fillId="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9" fillId="41" borderId="10" applyNumberFormat="0" applyAlignment="0" applyProtection="0"/>
    <xf numFmtId="0" fontId="27" fillId="0" borderId="0" applyBorder="0" applyProtection="0"/>
    <xf numFmtId="0" fontId="31" fillId="0" borderId="0" applyNumberFormat="0" applyFill="0" applyBorder="0" applyAlignment="0" applyProtection="0"/>
    <xf numFmtId="0" fontId="35" fillId="0" borderId="8" applyNumberFormat="0" applyFill="0" applyAlignment="0" applyProtection="0"/>
    <xf numFmtId="0" fontId="26" fillId="18" borderId="0" applyNumberFormat="0" applyBorder="0" applyAlignment="0" applyProtection="0"/>
    <xf numFmtId="0" fontId="27" fillId="0" borderId="0" applyBorder="0" applyProtection="0"/>
    <xf numFmtId="0" fontId="29" fillId="25" borderId="0" applyNumberFormat="0" applyBorder="0" applyAlignment="0" applyProtection="0"/>
    <xf numFmtId="0" fontId="29" fillId="25" borderId="0" applyNumberFormat="0" applyBorder="0" applyAlignment="0" applyProtection="0"/>
    <xf numFmtId="0" fontId="26" fillId="18" borderId="0" applyNumberFormat="0" applyBorder="0" applyAlignment="0" applyProtection="0"/>
    <xf numFmtId="0" fontId="37" fillId="19"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9" fillId="12" borderId="0" applyNumberFormat="0" applyBorder="0" applyAlignment="0" applyProtection="0"/>
    <xf numFmtId="0" fontId="9" fillId="0" borderId="0"/>
    <xf numFmtId="0" fontId="29" fillId="29" borderId="0" applyNumberFormat="0" applyBorder="0" applyAlignment="0" applyProtection="0"/>
    <xf numFmtId="0" fontId="29" fillId="29" borderId="0" applyNumberFormat="0" applyBorder="0" applyAlignment="0" applyProtection="0"/>
    <xf numFmtId="0" fontId="61" fillId="0" borderId="0" applyNumberFormat="0" applyFill="0" applyBorder="0" applyAlignment="0" applyProtection="0"/>
    <xf numFmtId="0" fontId="26" fillId="15" borderId="0" applyNumberFormat="0" applyBorder="0" applyAlignment="0" applyProtection="0"/>
    <xf numFmtId="0" fontId="26" fillId="4" borderId="0" applyNumberFormat="0" applyBorder="0" applyAlignment="0" applyProtection="0"/>
    <xf numFmtId="0" fontId="26" fillId="7" borderId="0" applyNumberFormat="0" applyBorder="0" applyAlignment="0" applyProtection="0"/>
    <xf numFmtId="0" fontId="59" fillId="0" borderId="15" applyNumberFormat="0" applyFont="0" applyFill="0" applyAlignment="0" applyProtection="0"/>
    <xf numFmtId="0" fontId="26" fillId="18" borderId="0" applyNumberFormat="0" applyBorder="0" applyAlignment="0" applyProtection="0"/>
    <xf numFmtId="0" fontId="29" fillId="35" borderId="0" applyNumberFormat="0" applyBorder="0" applyAlignment="0" applyProtection="0"/>
    <xf numFmtId="0" fontId="9" fillId="0" borderId="0"/>
    <xf numFmtId="0" fontId="26" fillId="3" borderId="0" applyNumberFormat="0" applyBorder="0" applyAlignment="0" applyProtection="0"/>
    <xf numFmtId="0" fontId="27" fillId="0" borderId="0" applyBorder="0" applyProtection="0"/>
    <xf numFmtId="0" fontId="27" fillId="0" borderId="0" applyBorder="0" applyProtection="0"/>
    <xf numFmtId="0" fontId="40" fillId="14" borderId="0" applyNumberFormat="0" applyBorder="0" applyAlignment="0" applyProtection="0"/>
    <xf numFmtId="0" fontId="29" fillId="4" borderId="0" applyNumberFormat="0" applyBorder="0" applyAlignment="0" applyProtection="0"/>
    <xf numFmtId="0" fontId="26" fillId="9" borderId="0" applyNumberFormat="0" applyBorder="0" applyAlignment="0" applyProtection="0"/>
    <xf numFmtId="0" fontId="9" fillId="0" borderId="16" applyNumberFormat="0" applyFill="0" applyAlignment="0" applyProtection="0"/>
    <xf numFmtId="0" fontId="29" fillId="21" borderId="0" applyNumberFormat="0" applyBorder="0" applyAlignment="0" applyProtection="0"/>
    <xf numFmtId="0" fontId="26" fillId="4" borderId="0" applyNumberFormat="0" applyBorder="0" applyAlignment="0" applyProtection="0"/>
    <xf numFmtId="0" fontId="29" fillId="34" borderId="0" applyNumberFormat="0" applyBorder="0" applyAlignment="0" applyProtection="0"/>
    <xf numFmtId="0" fontId="26" fillId="7" borderId="0" applyNumberFormat="0" applyBorder="0" applyAlignment="0" applyProtection="0"/>
    <xf numFmtId="0" fontId="26" fillId="24" borderId="0" applyNumberFormat="0" applyBorder="0" applyAlignment="0" applyProtection="0"/>
    <xf numFmtId="0" fontId="31" fillId="0" borderId="0" applyNumberFormat="0" applyFill="0" applyBorder="0" applyAlignment="0" applyProtection="0"/>
    <xf numFmtId="0" fontId="26" fillId="4" borderId="0" applyNumberFormat="0" applyBorder="0" applyAlignment="0" applyProtection="0"/>
    <xf numFmtId="0" fontId="35" fillId="0" borderId="8" applyNumberFormat="0" applyFill="0" applyAlignment="0" applyProtection="0"/>
    <xf numFmtId="0" fontId="26" fillId="18" borderId="0" applyNumberFormat="0" applyBorder="0" applyAlignment="0" applyProtection="0"/>
    <xf numFmtId="0" fontId="26" fillId="18" borderId="0" applyNumberFormat="0" applyBorder="0" applyAlignment="0" applyProtection="0"/>
    <xf numFmtId="0" fontId="27" fillId="0" borderId="0" applyBorder="0" applyProtection="0"/>
    <xf numFmtId="0" fontId="29" fillId="35" borderId="0" applyNumberFormat="0" applyBorder="0" applyAlignment="0" applyProtection="0"/>
    <xf numFmtId="0" fontId="69" fillId="0" borderId="0" applyNumberFormat="0" applyFill="0" applyBorder="0" applyAlignment="0" applyProtection="0">
      <alignment vertical="top"/>
      <protection locked="0"/>
    </xf>
    <xf numFmtId="0" fontId="27" fillId="0" borderId="0" applyBorder="0" applyProtection="0"/>
    <xf numFmtId="0" fontId="61" fillId="0" borderId="0" applyNumberFormat="0" applyFill="0" applyBorder="0" applyAlignment="0" applyProtection="0"/>
    <xf numFmtId="0" fontId="37" fillId="46" borderId="0" applyNumberFormat="0" applyBorder="0" applyAlignment="0" applyProtection="0"/>
    <xf numFmtId="0" fontId="26" fillId="14" borderId="0" applyNumberFormat="0" applyBorder="0" applyAlignment="0" applyProtection="0"/>
    <xf numFmtId="0" fontId="72" fillId="61" borderId="5" applyNumberFormat="0" applyAlignment="0" applyProtection="0"/>
    <xf numFmtId="0" fontId="74" fillId="0" borderId="0"/>
    <xf numFmtId="0" fontId="29" fillId="12" borderId="0" applyNumberFormat="0" applyBorder="0" applyAlignment="0" applyProtection="0"/>
    <xf numFmtId="0" fontId="26" fillId="18" borderId="0" applyNumberFormat="0" applyBorder="0" applyAlignment="0" applyProtection="0"/>
    <xf numFmtId="3" fontId="36" fillId="0" borderId="0" applyFont="0" applyFill="0" applyBorder="0" applyAlignment="0" applyProtection="0"/>
    <xf numFmtId="0" fontId="29" fillId="35" borderId="0" applyNumberFormat="0" applyBorder="0" applyAlignment="0" applyProtection="0"/>
    <xf numFmtId="0" fontId="60" fillId="0" borderId="0"/>
    <xf numFmtId="0" fontId="26" fillId="33" borderId="0" applyNumberFormat="0" applyBorder="0" applyAlignment="0" applyProtection="0"/>
    <xf numFmtId="0" fontId="26" fillId="9" borderId="0" applyBorder="0" applyProtection="0"/>
    <xf numFmtId="0" fontId="26" fillId="18" borderId="0" applyNumberFormat="0" applyBorder="0" applyAlignment="0" applyProtection="0"/>
    <xf numFmtId="0" fontId="79" fillId="0" borderId="0">
      <alignment horizontal="left" vertical="top" wrapText="1" readingOrder="1"/>
    </xf>
    <xf numFmtId="0" fontId="29" fillId="29" borderId="0" applyNumberFormat="0" applyBorder="0" applyAlignment="0" applyProtection="0"/>
    <xf numFmtId="0" fontId="29" fillId="29" borderId="0" applyNumberFormat="0" applyBorder="0" applyAlignment="0" applyProtection="0"/>
    <xf numFmtId="0" fontId="61" fillId="0" borderId="0" applyNumberFormat="0" applyFill="0" applyBorder="0" applyAlignment="0" applyProtection="0"/>
    <xf numFmtId="0" fontId="26" fillId="15" borderId="0" applyNumberFormat="0" applyBorder="0" applyAlignment="0" applyProtection="0"/>
    <xf numFmtId="0" fontId="26" fillId="24" borderId="0" applyNumberFormat="0" applyBorder="0" applyAlignment="0" applyProtection="0"/>
    <xf numFmtId="0" fontId="26" fillId="13"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15" borderId="0" applyNumberFormat="0" applyBorder="0" applyAlignment="0" applyProtection="0"/>
    <xf numFmtId="0" fontId="27" fillId="0" borderId="0" applyBorder="0" applyProtection="0"/>
    <xf numFmtId="0" fontId="27" fillId="0" borderId="0" applyBorder="0" applyProtection="0"/>
    <xf numFmtId="0" fontId="29" fillId="40" borderId="0" applyNumberFormat="0" applyBorder="0" applyAlignment="0" applyProtection="0"/>
    <xf numFmtId="0" fontId="82" fillId="0" borderId="19" applyNumberFormat="0" applyFill="0" applyAlignment="0" applyProtection="0"/>
    <xf numFmtId="0" fontId="56" fillId="0" borderId="11" applyNumberFormat="0" applyFill="0" applyAlignment="0" applyProtection="0"/>
    <xf numFmtId="0" fontId="26" fillId="14" borderId="0" applyNumberFormat="0" applyBorder="0" applyAlignment="0" applyProtection="0"/>
    <xf numFmtId="0" fontId="27" fillId="0" borderId="0" applyBorder="0" applyProtection="0"/>
    <xf numFmtId="0" fontId="27" fillId="0" borderId="0" applyBorder="0" applyProtection="0"/>
    <xf numFmtId="0" fontId="26" fillId="56" borderId="0" applyBorder="0" applyProtection="0"/>
    <xf numFmtId="185" fontId="83" fillId="0" borderId="0"/>
    <xf numFmtId="0" fontId="26" fillId="0" borderId="0" applyBorder="0" applyProtection="0"/>
    <xf numFmtId="0" fontId="26" fillId="0" borderId="0" applyBorder="0" applyProtection="0"/>
    <xf numFmtId="0" fontId="26" fillId="50" borderId="0" applyNumberFormat="0" applyBorder="0" applyAlignment="0" applyProtection="0"/>
    <xf numFmtId="0" fontId="26" fillId="56" borderId="0" applyNumberFormat="0" applyBorder="0" applyAlignment="0" applyProtection="0"/>
    <xf numFmtId="0" fontId="58" fillId="50" borderId="0" applyNumberFormat="0" applyBorder="0" applyAlignment="0" applyProtection="0"/>
    <xf numFmtId="0" fontId="27" fillId="0" borderId="0" applyBorder="0" applyProtection="0"/>
    <xf numFmtId="0" fontId="29" fillId="26" borderId="0" applyBorder="0" applyProtection="0"/>
    <xf numFmtId="0" fontId="61" fillId="0" borderId="0" applyNumberFormat="0" applyFill="0" applyBorder="0" applyAlignment="0" applyProtection="0"/>
    <xf numFmtId="0" fontId="26" fillId="14" borderId="0" applyNumberFormat="0" applyBorder="0" applyAlignment="0" applyProtection="0"/>
    <xf numFmtId="0" fontId="81" fillId="0" borderId="23" applyAlignment="0"/>
    <xf numFmtId="0" fontId="46" fillId="69" borderId="0" applyNumberFormat="0" applyBorder="0" applyAlignment="0" applyProtection="0"/>
    <xf numFmtId="0" fontId="26" fillId="7" borderId="0" applyNumberFormat="0" applyBorder="0" applyAlignment="0" applyProtection="0"/>
    <xf numFmtId="0" fontId="29" fillId="74" borderId="0" applyNumberFormat="0" applyBorder="0" applyAlignment="0" applyProtection="0"/>
    <xf numFmtId="0" fontId="26" fillId="49" borderId="0" applyNumberFormat="0" applyBorder="0" applyAlignment="0" applyProtection="0"/>
    <xf numFmtId="0" fontId="33" fillId="68" borderId="0" applyNumberFormat="0" applyBorder="0" applyAlignment="0" applyProtection="0"/>
    <xf numFmtId="0" fontId="26" fillId="5"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6" fillId="13" borderId="0" applyNumberFormat="0" applyBorder="0" applyAlignment="0" applyProtection="0"/>
    <xf numFmtId="0" fontId="6" fillId="0" borderId="0">
      <alignment horizontal="left" wrapText="1"/>
    </xf>
    <xf numFmtId="0" fontId="26" fillId="15" borderId="0" applyNumberFormat="0" applyBorder="0" applyAlignment="0" applyProtection="0"/>
    <xf numFmtId="0" fontId="27" fillId="0" borderId="0" applyBorder="0" applyProtection="0"/>
    <xf numFmtId="0" fontId="27" fillId="0" borderId="0" applyBorder="0" applyProtection="0"/>
    <xf numFmtId="0" fontId="60" fillId="0" borderId="0"/>
    <xf numFmtId="0" fontId="26" fillId="44" borderId="0" applyNumberFormat="0" applyBorder="0" applyAlignment="0" applyProtection="0"/>
    <xf numFmtId="0" fontId="74" fillId="0" borderId="0"/>
    <xf numFmtId="167" fontId="29" fillId="25" borderId="0" applyNumberFormat="0" applyBorder="0" applyAlignment="0" applyProtection="0"/>
    <xf numFmtId="0" fontId="26" fillId="14" borderId="0" applyNumberFormat="0" applyBorder="0" applyAlignment="0" applyProtection="0"/>
    <xf numFmtId="0" fontId="26" fillId="49" borderId="0" applyNumberFormat="0" applyBorder="0" applyAlignment="0" applyProtection="0"/>
    <xf numFmtId="0" fontId="26" fillId="5" borderId="0" applyNumberFormat="0" applyBorder="0" applyAlignment="0" applyProtection="0"/>
    <xf numFmtId="0" fontId="44" fillId="0" borderId="0"/>
    <xf numFmtId="0" fontId="36" fillId="0" borderId="0" applyBorder="0" applyProtection="0"/>
    <xf numFmtId="0" fontId="26" fillId="75" borderId="0" applyNumberFormat="0" applyBorder="0" applyAlignment="0" applyProtection="0"/>
    <xf numFmtId="0" fontId="29" fillId="36" borderId="0" applyNumberFormat="0" applyBorder="0" applyAlignment="0" applyProtection="0"/>
    <xf numFmtId="0" fontId="26" fillId="3" borderId="0" applyNumberFormat="0" applyBorder="0" applyAlignment="0" applyProtection="0"/>
    <xf numFmtId="0" fontId="27" fillId="0" borderId="0" applyBorder="0" applyProtection="0"/>
    <xf numFmtId="0" fontId="27" fillId="0" borderId="0" applyBorder="0" applyProtection="0"/>
    <xf numFmtId="0" fontId="60" fillId="0" borderId="0"/>
    <xf numFmtId="0" fontId="22" fillId="0" borderId="0">
      <alignment horizontal="left"/>
    </xf>
    <xf numFmtId="0" fontId="26" fillId="44" borderId="0" applyNumberFormat="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9" fillId="17" borderId="0" applyNumberFormat="0" applyBorder="0" applyAlignment="0" applyProtection="0"/>
    <xf numFmtId="0" fontId="173" fillId="0" borderId="0"/>
    <xf numFmtId="0" fontId="26" fillId="4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61" fillId="0" borderId="0" applyBorder="0" applyProtection="0"/>
    <xf numFmtId="0" fontId="26" fillId="15" borderId="0" applyNumberFormat="0" applyBorder="0" applyAlignment="0" applyProtection="0"/>
    <xf numFmtId="0" fontId="59" fillId="0" borderId="15" applyNumberFormat="0" applyFont="0" applyFill="0" applyAlignment="0" applyProtection="0"/>
    <xf numFmtId="0" fontId="29" fillId="43" borderId="0" applyNumberFormat="0" applyBorder="0" applyAlignment="0" applyProtection="0"/>
    <xf numFmtId="0" fontId="26" fillId="5" borderId="0" applyNumberFormat="0" applyBorder="0" applyAlignment="0" applyProtection="0"/>
    <xf numFmtId="0" fontId="66" fillId="0" borderId="0"/>
    <xf numFmtId="7" fontId="65" fillId="0" borderId="0"/>
    <xf numFmtId="0" fontId="33" fillId="9" borderId="0" applyNumberFormat="0" applyBorder="0" applyAlignment="0" applyProtection="0"/>
    <xf numFmtId="0" fontId="26" fillId="49" borderId="0" applyNumberFormat="0" applyBorder="0" applyAlignment="0" applyProtection="0"/>
    <xf numFmtId="0" fontId="36" fillId="0" borderId="0" applyBorder="0" applyProtection="0"/>
    <xf numFmtId="0" fontId="26" fillId="7" borderId="0" applyNumberFormat="0" applyBorder="0" applyAlignment="0" applyProtection="0"/>
    <xf numFmtId="0" fontId="26" fillId="44" borderId="0" applyNumberFormat="0" applyBorder="0" applyAlignment="0" applyProtection="0"/>
    <xf numFmtId="0" fontId="27" fillId="0" borderId="0" applyBorder="0" applyProtection="0"/>
    <xf numFmtId="0" fontId="27" fillId="0" borderId="0" applyBorder="0" applyProtection="0"/>
    <xf numFmtId="0" fontId="57" fillId="48" borderId="5" applyNumberFormat="0" applyAlignment="0" applyProtection="0"/>
    <xf numFmtId="0" fontId="26" fillId="49" borderId="0" applyNumberFormat="0" applyBorder="0" applyAlignment="0" applyProtection="0"/>
    <xf numFmtId="0" fontId="26" fillId="11" borderId="0"/>
    <xf numFmtId="0" fontId="9" fillId="0" borderId="22"/>
    <xf numFmtId="0" fontId="9" fillId="0" borderId="0"/>
    <xf numFmtId="0" fontId="27" fillId="0" borderId="0" applyBorder="0" applyProtection="0"/>
    <xf numFmtId="0" fontId="27" fillId="0" borderId="0" applyBorder="0" applyProtection="0"/>
    <xf numFmtId="0" fontId="36" fillId="0" borderId="0" applyBorder="0" applyProtection="0"/>
    <xf numFmtId="0" fontId="26" fillId="13" borderId="0" applyNumberFormat="0" applyBorder="0" applyAlignment="0" applyProtection="0"/>
    <xf numFmtId="0" fontId="26" fillId="44" borderId="0" applyNumberFormat="0" applyBorder="0" applyAlignment="0" applyProtection="0"/>
    <xf numFmtId="0" fontId="26" fillId="56" borderId="0"/>
    <xf numFmtId="0" fontId="26" fillId="19" borderId="0" applyNumberFormat="0" applyBorder="0" applyAlignment="0" applyProtection="0"/>
    <xf numFmtId="0" fontId="74" fillId="0" borderId="0"/>
    <xf numFmtId="0" fontId="26" fillId="4" borderId="0" applyNumberFormat="0" applyBorder="0" applyAlignment="0" applyProtection="0"/>
    <xf numFmtId="0" fontId="26" fillId="7" borderId="0" applyNumberFormat="0" applyBorder="0" applyAlignment="0" applyProtection="0"/>
    <xf numFmtId="0" fontId="26" fillId="3" borderId="0" applyNumberFormat="0" applyBorder="0" applyAlignment="0" applyProtection="0"/>
    <xf numFmtId="0" fontId="36" fillId="0" borderId="0" applyBorder="0" applyProtection="0"/>
    <xf numFmtId="0" fontId="76" fillId="0" borderId="19" applyNumberFormat="0" applyFill="0" applyAlignment="0" applyProtection="0"/>
    <xf numFmtId="0" fontId="26" fillId="49" borderId="0" applyNumberFormat="0" applyBorder="0" applyAlignment="0" applyProtection="0"/>
    <xf numFmtId="0" fontId="26" fillId="56" borderId="0" applyNumberFormat="0" applyBorder="0" applyAlignment="0" applyProtection="0"/>
    <xf numFmtId="0" fontId="26" fillId="15" borderId="0" applyNumberFormat="0" applyBorder="0" applyAlignment="0" applyProtection="0"/>
    <xf numFmtId="0" fontId="26" fillId="55" borderId="0" applyNumberFormat="0" applyBorder="0" applyAlignment="0" applyProtection="0"/>
    <xf numFmtId="0" fontId="29" fillId="31" borderId="0" applyNumberFormat="0" applyBorder="0" applyAlignment="0" applyProtection="0"/>
    <xf numFmtId="0" fontId="71" fillId="0" borderId="0"/>
    <xf numFmtId="0" fontId="29" fillId="74" borderId="0" applyNumberFormat="0" applyBorder="0" applyAlignment="0" applyProtection="0"/>
    <xf numFmtId="0" fontId="9" fillId="0" borderId="0"/>
    <xf numFmtId="0" fontId="60" fillId="0" borderId="0"/>
    <xf numFmtId="0" fontId="100" fillId="0" borderId="0"/>
    <xf numFmtId="0" fontId="9" fillId="0" borderId="0"/>
    <xf numFmtId="0" fontId="26" fillId="5" borderId="0" applyNumberFormat="0" applyBorder="0" applyAlignment="0" applyProtection="0"/>
    <xf numFmtId="0" fontId="57" fillId="30" borderId="26" applyProtection="0"/>
    <xf numFmtId="0" fontId="26" fillId="11" borderId="0" applyNumberFormat="0" applyBorder="0" applyAlignment="0" applyProtection="0"/>
    <xf numFmtId="0" fontId="26" fillId="4" borderId="0" applyNumberFormat="0" applyBorder="0" applyAlignment="0" applyProtection="0"/>
    <xf numFmtId="0" fontId="101" fillId="0" borderId="0"/>
    <xf numFmtId="0" fontId="26" fillId="7" borderId="0" applyNumberFormat="0" applyBorder="0" applyAlignment="0" applyProtection="0"/>
    <xf numFmtId="0" fontId="27" fillId="0" borderId="0" applyBorder="0" applyProtection="0"/>
    <xf numFmtId="0" fontId="27" fillId="0" borderId="0" applyBorder="0" applyProtection="0"/>
    <xf numFmtId="0" fontId="26" fillId="49" borderId="0"/>
    <xf numFmtId="0" fontId="76" fillId="0" borderId="19" applyNumberFormat="0" applyFill="0" applyAlignment="0" applyProtection="0"/>
    <xf numFmtId="0" fontId="43" fillId="0" borderId="0" applyNumberFormat="0" applyFill="0" applyBorder="0" applyAlignment="0" applyProtection="0"/>
    <xf numFmtId="0" fontId="26" fillId="5" borderId="0" applyNumberFormat="0" applyBorder="0" applyAlignment="0" applyProtection="0"/>
    <xf numFmtId="0" fontId="27" fillId="0" borderId="0" applyBorder="0" applyProtection="0"/>
    <xf numFmtId="0" fontId="27" fillId="0" borderId="0" applyBorder="0" applyProtection="0"/>
    <xf numFmtId="0" fontId="104" fillId="0" borderId="0">
      <alignment horizontal="left" vertical="top"/>
    </xf>
    <xf numFmtId="0" fontId="68" fillId="0" borderId="0"/>
    <xf numFmtId="0" fontId="23" fillId="0" borderId="0"/>
    <xf numFmtId="0" fontId="60" fillId="0" borderId="0"/>
    <xf numFmtId="0" fontId="26" fillId="40" borderId="0"/>
    <xf numFmtId="0" fontId="9" fillId="0" borderId="0"/>
    <xf numFmtId="0" fontId="29" fillId="29" borderId="0" applyNumberFormat="0" applyBorder="0" applyAlignment="0" applyProtection="0"/>
    <xf numFmtId="0" fontId="29" fillId="29" borderId="0" applyNumberFormat="0" applyBorder="0" applyAlignment="0" applyProtection="0"/>
    <xf numFmtId="0" fontId="88" fillId="42" borderId="0">
      <alignment horizontal="right" vertical="center"/>
    </xf>
    <xf numFmtId="0" fontId="105" fillId="42" borderId="0">
      <alignment horizontal="right" vertical="top"/>
    </xf>
    <xf numFmtId="0" fontId="31" fillId="0" borderId="0" applyNumberFormat="0" applyFill="0" applyBorder="0" applyAlignment="0" applyProtection="0">
      <alignment vertical="top"/>
      <protection locked="0"/>
    </xf>
    <xf numFmtId="0" fontId="61" fillId="0" borderId="0" applyNumberFormat="0" applyFill="0" applyBorder="0" applyAlignment="0" applyProtection="0"/>
    <xf numFmtId="0" fontId="26" fillId="15" borderId="0" applyNumberFormat="0" applyBorder="0" applyAlignment="0" applyProtection="0"/>
    <xf numFmtId="0" fontId="29" fillId="73" borderId="0" applyBorder="0" applyProtection="0"/>
    <xf numFmtId="0" fontId="26" fillId="49" borderId="0" applyNumberFormat="0" applyBorder="0" applyAlignment="0" applyProtection="0"/>
    <xf numFmtId="0" fontId="26" fillId="56" borderId="0" applyNumberFormat="0" applyBorder="0" applyAlignment="0" applyProtection="0"/>
    <xf numFmtId="0" fontId="9" fillId="0" borderId="7"/>
    <xf numFmtId="0" fontId="38" fillId="0" borderId="12" applyNumberFormat="0" applyFill="0" applyAlignment="0" applyProtection="0"/>
    <xf numFmtId="0" fontId="26" fillId="0" borderId="0"/>
    <xf numFmtId="0" fontId="26" fillId="7" borderId="0" applyNumberFormat="0" applyBorder="0" applyAlignment="0" applyProtection="0"/>
    <xf numFmtId="0" fontId="27" fillId="0" borderId="0" applyBorder="0" applyProtection="0"/>
    <xf numFmtId="0" fontId="27" fillId="0" borderId="0" applyBorder="0" applyProtection="0"/>
    <xf numFmtId="0" fontId="26" fillId="63" borderId="0" applyNumberFormat="0" applyBorder="0" applyAlignment="0" applyProtection="0"/>
    <xf numFmtId="0" fontId="27" fillId="0" borderId="0" applyBorder="0" applyProtection="0"/>
    <xf numFmtId="0" fontId="27" fillId="0" borderId="0" applyBorder="0" applyProtection="0"/>
    <xf numFmtId="0" fontId="26" fillId="15" borderId="0" applyNumberFormat="0" applyBorder="0" applyAlignment="0" applyProtection="0"/>
    <xf numFmtId="0" fontId="27" fillId="0" borderId="0" applyBorder="0" applyProtection="0"/>
    <xf numFmtId="0" fontId="27" fillId="0" borderId="0" applyBorder="0" applyProtection="0"/>
    <xf numFmtId="0" fontId="29" fillId="6" borderId="0" applyNumberFormat="0" applyBorder="0" applyAlignment="0" applyProtection="0"/>
    <xf numFmtId="0" fontId="26" fillId="1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6" fillId="50" borderId="0"/>
    <xf numFmtId="0" fontId="26" fillId="14" borderId="0"/>
    <xf numFmtId="0" fontId="26" fillId="50" borderId="0" applyNumberFormat="0" applyBorder="0" applyAlignment="0" applyProtection="0"/>
    <xf numFmtId="0" fontId="26" fillId="50" borderId="0" applyNumberFormat="0" applyBorder="0" applyAlignment="0" applyProtection="0"/>
    <xf numFmtId="0" fontId="29" fillId="31"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5" borderId="0" applyNumberFormat="0" applyBorder="0" applyAlignment="0" applyProtection="0"/>
    <xf numFmtId="0" fontId="26" fillId="14" borderId="0" applyNumberFormat="0" applyBorder="0" applyAlignment="0" applyProtection="0"/>
    <xf numFmtId="0" fontId="26" fillId="9" borderId="0"/>
    <xf numFmtId="0" fontId="70" fillId="59" borderId="0" applyNumberFormat="0" applyBorder="0" applyAlignment="0" applyProtection="0"/>
    <xf numFmtId="0" fontId="26" fillId="18" borderId="0"/>
    <xf numFmtId="0" fontId="26" fillId="51" borderId="0" applyNumberFormat="0" applyBorder="0" applyAlignment="0" applyProtection="0"/>
    <xf numFmtId="0" fontId="26" fillId="9" borderId="0" applyNumberFormat="0" applyBorder="0" applyAlignment="0" applyProtection="0"/>
    <xf numFmtId="0" fontId="26" fillId="56" borderId="0" applyBorder="0" applyProtection="0"/>
    <xf numFmtId="0" fontId="29" fillId="31" borderId="0" applyNumberFormat="0" applyBorder="0" applyAlignment="0" applyProtection="0"/>
    <xf numFmtId="0" fontId="26" fillId="50" borderId="0" applyNumberFormat="0" applyBorder="0" applyAlignment="0" applyProtection="0"/>
    <xf numFmtId="0" fontId="26" fillId="5" borderId="0" applyNumberFormat="0" applyBorder="0" applyAlignment="0" applyProtection="0"/>
    <xf numFmtId="0" fontId="26" fillId="18" borderId="0" applyNumberFormat="0" applyBorder="0" applyAlignment="0" applyProtection="0"/>
    <xf numFmtId="0" fontId="70" fillId="66" borderId="0" applyNumberFormat="0" applyBorder="0" applyAlignment="0" applyProtection="0"/>
    <xf numFmtId="0" fontId="26" fillId="13" borderId="0"/>
    <xf numFmtId="0" fontId="26" fillId="15" borderId="0"/>
    <xf numFmtId="0" fontId="26" fillId="52" borderId="0" applyNumberFormat="0" applyBorder="0" applyAlignment="0" applyProtection="0"/>
    <xf numFmtId="0" fontId="22" fillId="0" borderId="0">
      <alignment horizontal="left"/>
    </xf>
    <xf numFmtId="0" fontId="35" fillId="0" borderId="0" applyNumberFormat="0" applyFill="0" applyBorder="0" applyAlignment="0" applyProtection="0"/>
    <xf numFmtId="0" fontId="9" fillId="0" borderId="0" applyNumberFormat="0" applyFill="0" applyBorder="0" applyAlignment="0" applyProtection="0"/>
    <xf numFmtId="0" fontId="49" fillId="0" borderId="0"/>
    <xf numFmtId="0" fontId="26" fillId="15"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50" borderId="0" applyNumberFormat="0" applyBorder="0" applyAlignment="0" applyProtection="0"/>
    <xf numFmtId="0" fontId="26" fillId="5" borderId="0" applyNumberFormat="0" applyBorder="0" applyAlignment="0" applyProtection="0"/>
    <xf numFmtId="0" fontId="26" fillId="15" borderId="0" applyNumberFormat="0" applyBorder="0" applyAlignment="0" applyProtection="0"/>
    <xf numFmtId="0" fontId="26" fillId="33" borderId="0"/>
    <xf numFmtId="0" fontId="26" fillId="44" borderId="0"/>
    <xf numFmtId="0" fontId="29" fillId="20" borderId="0" applyNumberFormat="0" applyBorder="0" applyAlignment="0" applyProtection="0"/>
    <xf numFmtId="0" fontId="26" fillId="79" borderId="0" applyBorder="0" applyProtection="0"/>
    <xf numFmtId="0" fontId="71" fillId="0" borderId="0"/>
    <xf numFmtId="0" fontId="26" fillId="16" borderId="0" applyNumberFormat="0" applyBorder="0" applyAlignment="0" applyProtection="0"/>
    <xf numFmtId="0" fontId="26" fillId="44" borderId="0" applyNumberFormat="0" applyBorder="0" applyAlignment="0" applyProtection="0"/>
    <xf numFmtId="0" fontId="26" fillId="51" borderId="0" applyNumberFormat="0" applyBorder="0" applyAlignment="0" applyProtection="0"/>
    <xf numFmtId="0" fontId="26" fillId="33" borderId="0" applyNumberFormat="0" applyBorder="0" applyAlignment="0" applyProtection="0"/>
    <xf numFmtId="0" fontId="29" fillId="20" borderId="0" applyNumberFormat="0" applyBorder="0" applyAlignment="0" applyProtection="0"/>
    <xf numFmtId="0" fontId="26" fillId="64" borderId="0" applyBorder="0" applyProtection="0"/>
    <xf numFmtId="0" fontId="26" fillId="33" borderId="0" applyNumberFormat="0" applyBorder="0" applyAlignment="0" applyProtection="0"/>
    <xf numFmtId="0" fontId="29" fillId="20" borderId="0" applyNumberFormat="0" applyBorder="0" applyAlignment="0" applyProtection="0"/>
    <xf numFmtId="0" fontId="26" fillId="44" borderId="0" applyNumberFormat="0" applyBorder="0" applyAlignment="0" applyProtection="0"/>
    <xf numFmtId="0" fontId="26" fillId="26" borderId="0" applyNumberFormat="0" applyBorder="0" applyAlignment="0" applyProtection="0"/>
    <xf numFmtId="0" fontId="26" fillId="24" borderId="0"/>
    <xf numFmtId="0" fontId="26" fillId="7" borderId="0"/>
    <xf numFmtId="0" fontId="26" fillId="24" borderId="0" applyNumberFormat="0" applyBorder="0" applyAlignment="0" applyProtection="0"/>
    <xf numFmtId="0" fontId="26" fillId="24" borderId="0" applyNumberFormat="0" applyBorder="0" applyAlignment="0" applyProtection="0"/>
    <xf numFmtId="0" fontId="81" fillId="0" borderId="20" applyAlignment="0"/>
    <xf numFmtId="0" fontId="46" fillId="32" borderId="0" applyNumberFormat="0" applyBorder="0" applyAlignment="0" applyProtection="0"/>
    <xf numFmtId="0" fontId="26" fillId="7" borderId="0" applyNumberFormat="0" applyBorder="0" applyAlignment="0" applyProtection="0"/>
    <xf numFmtId="0" fontId="29" fillId="4" borderId="0" applyNumberFormat="0" applyBorder="0" applyAlignment="0" applyProtection="0"/>
    <xf numFmtId="0" fontId="26" fillId="11" borderId="0" applyNumberFormat="0" applyBorder="0" applyAlignment="0" applyProtection="0"/>
    <xf numFmtId="0" fontId="29" fillId="26" borderId="0" applyNumberFormat="0" applyBorder="0" applyAlignment="0" applyProtection="0"/>
    <xf numFmtId="0" fontId="29" fillId="12" borderId="0" applyNumberFormat="0" applyBorder="0" applyAlignment="0" applyProtection="0"/>
    <xf numFmtId="0" fontId="26" fillId="7" borderId="0" applyNumberFormat="0" applyBorder="0" applyAlignment="0" applyProtection="0"/>
    <xf numFmtId="0" fontId="26" fillId="56" borderId="0" applyNumberFormat="0" applyBorder="0" applyAlignment="0" applyProtection="0"/>
    <xf numFmtId="0" fontId="26" fillId="4" borderId="0" applyNumberFormat="0" applyBorder="0" applyAlignment="0" applyProtection="0"/>
    <xf numFmtId="0" fontId="30" fillId="7" borderId="5" applyNumberFormat="0" applyAlignment="0" applyProtection="0"/>
    <xf numFmtId="0" fontId="80" fillId="19" borderId="0" applyNumberFormat="0" applyBorder="0" applyAlignment="0" applyProtection="0"/>
    <xf numFmtId="0" fontId="26" fillId="11" borderId="0" applyNumberFormat="0" applyBorder="0" applyAlignment="0" applyProtection="0"/>
    <xf numFmtId="0" fontId="26" fillId="56" borderId="0" applyNumberFormat="0" applyBorder="0" applyAlignment="0" applyProtection="0"/>
    <xf numFmtId="0" fontId="38" fillId="23" borderId="0" applyBorder="0" applyProtection="0"/>
    <xf numFmtId="0" fontId="29" fillId="12" borderId="0" applyNumberFormat="0" applyBorder="0" applyAlignment="0" applyProtection="0"/>
    <xf numFmtId="0" fontId="26" fillId="7" borderId="0" applyNumberFormat="0" applyBorder="0" applyAlignment="0" applyProtection="0"/>
    <xf numFmtId="0" fontId="26" fillId="49"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26" fillId="49" borderId="0" applyNumberFormat="0" applyBorder="0" applyAlignment="0" applyProtection="0"/>
    <xf numFmtId="0" fontId="26" fillId="11" borderId="0" applyNumberFormat="0" applyBorder="0" applyAlignment="0" applyProtection="0"/>
    <xf numFmtId="0" fontId="173" fillId="0" borderId="0">
      <alignment vertical="top"/>
    </xf>
    <xf numFmtId="0" fontId="26" fillId="49" borderId="0" applyNumberFormat="0" applyBorder="0" applyAlignment="0" applyProtection="0"/>
    <xf numFmtId="0" fontId="26" fillId="11" borderId="0" applyNumberFormat="0" applyBorder="0" applyAlignment="0" applyProtection="0"/>
    <xf numFmtId="0" fontId="66" fillId="0" borderId="0"/>
    <xf numFmtId="0" fontId="26" fillId="3" borderId="0" applyNumberFormat="0" applyBorder="0" applyAlignment="0" applyProtection="0"/>
    <xf numFmtId="0" fontId="26" fillId="49" borderId="0" applyNumberFormat="0" applyBorder="0" applyAlignment="0" applyProtection="0"/>
    <xf numFmtId="0" fontId="26" fillId="11" borderId="0" applyNumberFormat="0" applyBorder="0" applyAlignment="0" applyProtection="0"/>
    <xf numFmtId="0" fontId="26" fillId="49" borderId="0" applyNumberFormat="0" applyBorder="0" applyAlignment="0" applyProtection="0"/>
    <xf numFmtId="0" fontId="26" fillId="64" borderId="0" applyBorder="0" applyProtection="0"/>
    <xf numFmtId="166" fontId="83" fillId="0" borderId="0"/>
    <xf numFmtId="0" fontId="27" fillId="0" borderId="0" applyBorder="0" applyProtection="0"/>
    <xf numFmtId="0" fontId="27" fillId="0" borderId="0" applyBorder="0" applyProtection="0"/>
    <xf numFmtId="0" fontId="48" fillId="0" borderId="9" applyNumberFormat="0" applyFill="0" applyAlignment="0" applyProtection="0"/>
    <xf numFmtId="0" fontId="26" fillId="11" borderId="0" applyNumberFormat="0" applyBorder="0" applyAlignment="0" applyProtection="0"/>
    <xf numFmtId="0" fontId="26" fillId="64" borderId="0" applyBorder="0" applyProtection="0"/>
    <xf numFmtId="0" fontId="26" fillId="11" borderId="0" applyNumberFormat="0" applyBorder="0" applyAlignment="0" applyProtection="0"/>
    <xf numFmtId="0" fontId="29" fillId="4" borderId="0" applyNumberFormat="0" applyBorder="0" applyAlignment="0" applyProtection="0"/>
    <xf numFmtId="0" fontId="43" fillId="0" borderId="0" applyNumberFormat="0" applyFill="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6" fillId="11" borderId="0" applyNumberFormat="0" applyBorder="0" applyAlignment="0" applyProtection="0"/>
    <xf numFmtId="0" fontId="29" fillId="26" borderId="0" applyNumberFormat="0" applyBorder="0" applyAlignment="0" applyProtection="0"/>
    <xf numFmtId="0" fontId="29" fillId="46" borderId="0" applyNumberFormat="0" applyBorder="0" applyAlignment="0" applyProtection="0"/>
    <xf numFmtId="0" fontId="26" fillId="56" borderId="0" applyNumberFormat="0" applyBorder="0" applyAlignment="0" applyProtection="0"/>
    <xf numFmtId="0" fontId="29" fillId="65" borderId="0"/>
    <xf numFmtId="0" fontId="26" fillId="4" borderId="0" applyNumberFormat="0" applyBorder="0" applyAlignment="0" applyProtection="0"/>
    <xf numFmtId="0" fontId="30" fillId="7" borderId="5" applyNumberFormat="0" applyAlignment="0" applyProtection="0"/>
    <xf numFmtId="0" fontId="29" fillId="22" borderId="0" applyNumberFormat="0" applyBorder="0" applyAlignment="0" applyProtection="0"/>
    <xf numFmtId="0" fontId="29" fillId="22" borderId="0" applyNumberFormat="0" applyBorder="0" applyAlignment="0" applyProtection="0"/>
    <xf numFmtId="0" fontId="26" fillId="1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6" fillId="37" borderId="0" applyNumberFormat="0" applyBorder="0" applyAlignment="0" applyProtection="0"/>
    <xf numFmtId="0" fontId="26" fillId="1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67" fontId="26" fillId="37" borderId="0" applyNumberFormat="0" applyBorder="0" applyAlignment="0" applyProtection="0"/>
    <xf numFmtId="0" fontId="26" fillId="1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62" fillId="71" borderId="14" applyNumberFormat="0" applyAlignment="0" applyProtection="0"/>
    <xf numFmtId="0" fontId="26" fillId="1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47" borderId="0" applyNumberFormat="0" applyBorder="0" applyAlignment="0" applyProtection="0"/>
    <xf numFmtId="0" fontId="26" fillId="11" borderId="0" applyNumberFormat="0" applyBorder="0" applyAlignment="0" applyProtection="0"/>
    <xf numFmtId="0" fontId="29" fillId="57" borderId="0" applyNumberFormat="0" applyBorder="0" applyAlignment="0" applyProtection="0"/>
    <xf numFmtId="0" fontId="26" fillId="5" borderId="0" applyNumberFormat="0" applyBorder="0" applyAlignment="0" applyProtection="0"/>
    <xf numFmtId="0" fontId="48" fillId="0" borderId="9" applyNumberFormat="0" applyFill="0" applyAlignment="0" applyProtection="0"/>
    <xf numFmtId="0" fontId="26" fillId="11" borderId="0" applyNumberFormat="0" applyBorder="0" applyAlignment="0" applyProtection="0"/>
    <xf numFmtId="167" fontId="26" fillId="51" borderId="0" applyNumberFormat="0" applyBorder="0" applyAlignment="0" applyProtection="0"/>
    <xf numFmtId="0" fontId="26" fillId="11" borderId="0" applyNumberFormat="0" applyBorder="0" applyAlignment="0" applyProtection="0"/>
    <xf numFmtId="0" fontId="29" fillId="4" borderId="0" applyNumberFormat="0" applyBorder="0" applyAlignment="0" applyProtection="0"/>
    <xf numFmtId="0" fontId="26" fillId="11" borderId="0" applyNumberFormat="0" applyBorder="0" applyAlignment="0" applyProtection="0"/>
    <xf numFmtId="0" fontId="29" fillId="29" borderId="0" applyNumberFormat="0" applyBorder="0" applyAlignment="0" applyProtection="0"/>
    <xf numFmtId="0" fontId="50" fillId="16" borderId="0" applyNumberFormat="0" applyBorder="0" applyAlignment="0" applyProtection="0"/>
    <xf numFmtId="0" fontId="26" fillId="51" borderId="0" applyNumberFormat="0" applyBorder="0" applyAlignment="0" applyProtection="0"/>
    <xf numFmtId="0" fontId="103" fillId="42" borderId="0">
      <alignment horizontal="left" vertical="top"/>
    </xf>
    <xf numFmtId="0" fontId="110" fillId="42" borderId="0">
      <alignment horizontal="right" vertical="center"/>
    </xf>
    <xf numFmtId="0" fontId="26" fillId="44" borderId="0" applyNumberFormat="0" applyBorder="0" applyAlignment="0" applyProtection="0"/>
    <xf numFmtId="0" fontId="29" fillId="26" borderId="0" applyNumberFormat="0" applyBorder="0" applyAlignment="0" applyProtection="0"/>
    <xf numFmtId="0" fontId="29" fillId="74" borderId="0" applyNumberFormat="0" applyBorder="0" applyAlignment="0" applyProtection="0"/>
    <xf numFmtId="0" fontId="26" fillId="56" borderId="0" applyNumberFormat="0" applyBorder="0" applyAlignment="0" applyProtection="0"/>
    <xf numFmtId="0" fontId="26" fillId="11" borderId="0" applyNumberFormat="0" applyBorder="0" applyAlignment="0" applyProtection="0"/>
    <xf numFmtId="0" fontId="26" fillId="7" borderId="0" applyNumberFormat="0" applyBorder="0" applyAlignment="0" applyProtection="0"/>
    <xf numFmtId="0" fontId="26" fillId="56"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7" borderId="0" applyNumberFormat="0" applyBorder="0" applyAlignment="0" applyProtection="0"/>
    <xf numFmtId="0" fontId="26" fillId="11" borderId="0" applyNumberFormat="0" applyBorder="0" applyAlignment="0" applyProtection="0"/>
    <xf numFmtId="167" fontId="29" fillId="28" borderId="0" applyNumberFormat="0" applyBorder="0" applyAlignment="0" applyProtection="0"/>
    <xf numFmtId="0" fontId="26" fillId="7" borderId="0" applyNumberFormat="0" applyBorder="0" applyAlignment="0" applyProtection="0"/>
    <xf numFmtId="0" fontId="62" fillId="71" borderId="14" applyNumberFormat="0" applyAlignment="0" applyProtection="0"/>
    <xf numFmtId="0" fontId="29" fillId="47"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7"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5" borderId="0" applyNumberFormat="0" applyBorder="0" applyAlignment="0" applyProtection="0"/>
    <xf numFmtId="0" fontId="48" fillId="0" borderId="9" applyNumberFormat="0" applyFill="0" applyAlignment="0" applyProtection="0"/>
    <xf numFmtId="0" fontId="9" fillId="0" borderId="0"/>
    <xf numFmtId="0" fontId="26" fillId="11" borderId="0" applyNumberFormat="0" applyBorder="0" applyAlignment="0" applyProtection="0"/>
    <xf numFmtId="0" fontId="29" fillId="3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37" fontId="9" fillId="0" borderId="0" applyFill="0" applyBorder="0" applyAlignment="0" applyProtection="0"/>
    <xf numFmtId="0" fontId="29" fillId="35" borderId="0" applyNumberFormat="0" applyBorder="0" applyAlignment="0" applyProtection="0"/>
    <xf numFmtId="0" fontId="26" fillId="56" borderId="0" applyNumberFormat="0" applyBorder="0" applyAlignment="0" applyProtection="0"/>
    <xf numFmtId="0" fontId="30" fillId="7" borderId="5" applyNumberFormat="0" applyAlignment="0" applyProtection="0"/>
    <xf numFmtId="0" fontId="29" fillId="27" borderId="0" applyNumberFormat="0" applyBorder="0" applyAlignment="0" applyProtection="0"/>
    <xf numFmtId="0" fontId="35" fillId="0" borderId="8" applyNumberFormat="0" applyFill="0" applyAlignment="0" applyProtection="0"/>
    <xf numFmtId="0" fontId="9" fillId="0" borderId="0" applyNumberFormat="0" applyFill="0" applyBorder="0" applyAlignment="0" applyProtection="0"/>
    <xf numFmtId="0" fontId="59" fillId="0" borderId="0"/>
    <xf numFmtId="0" fontId="26" fillId="9" borderId="0" applyNumberFormat="0" applyBorder="0" applyAlignment="0" applyProtection="0"/>
    <xf numFmtId="0" fontId="26" fillId="11" borderId="0" applyNumberFormat="0" applyBorder="0" applyAlignment="0" applyProtection="0"/>
    <xf numFmtId="0" fontId="29" fillId="6" borderId="0" applyNumberFormat="0" applyBorder="0" applyAlignment="0" applyProtection="0"/>
    <xf numFmtId="0" fontId="26" fillId="56" borderId="0" applyNumberFormat="0" applyBorder="0" applyAlignment="0" applyProtection="0"/>
    <xf numFmtId="0" fontId="31" fillId="0" borderId="0" applyNumberFormat="0" applyFill="0" applyBorder="0" applyAlignment="0" applyProtection="0">
      <alignment vertical="top"/>
      <protection locked="0"/>
    </xf>
    <xf numFmtId="0" fontId="26" fillId="11" borderId="0" applyNumberFormat="0" applyBorder="0" applyAlignment="0" applyProtection="0"/>
    <xf numFmtId="0" fontId="62" fillId="22" borderId="14" applyNumberFormat="0" applyAlignment="0" applyProtection="0"/>
    <xf numFmtId="0" fontId="26" fillId="5" borderId="0"/>
    <xf numFmtId="0" fontId="26" fillId="18" borderId="0" applyNumberFormat="0" applyBorder="0" applyAlignment="0" applyProtection="0"/>
    <xf numFmtId="0" fontId="30" fillId="7" borderId="5" applyNumberFormat="0" applyAlignment="0" applyProtection="0"/>
    <xf numFmtId="0" fontId="35" fillId="0" borderId="8" applyNumberFormat="0" applyFill="0" applyAlignment="0" applyProtection="0"/>
    <xf numFmtId="0" fontId="31" fillId="0" borderId="0" applyNumberFormat="0" applyFill="0" applyBorder="0" applyAlignment="0" applyProtection="0"/>
    <xf numFmtId="0" fontId="26" fillId="11" borderId="0" applyNumberFormat="0" applyBorder="0" applyAlignment="0" applyProtection="0"/>
    <xf numFmtId="0" fontId="26" fillId="7" borderId="0" applyNumberFormat="0" applyBorder="0" applyAlignment="0" applyProtection="0"/>
    <xf numFmtId="0" fontId="26" fillId="3" borderId="0" applyNumberFormat="0" applyBorder="0" applyAlignment="0" applyProtection="0"/>
    <xf numFmtId="0" fontId="26" fillId="11" borderId="0" applyNumberFormat="0" applyBorder="0" applyAlignment="0" applyProtection="0"/>
    <xf numFmtId="0" fontId="26" fillId="7" borderId="0" applyNumberFormat="0" applyBorder="0" applyAlignment="0" applyProtection="0"/>
    <xf numFmtId="0" fontId="26" fillId="11" borderId="0" applyNumberFormat="0" applyBorder="0" applyAlignment="0" applyProtection="0"/>
    <xf numFmtId="0" fontId="44" fillId="0" borderId="0"/>
    <xf numFmtId="0" fontId="26" fillId="13" borderId="0" applyNumberFormat="0" applyBorder="0" applyAlignment="0" applyProtection="0"/>
    <xf numFmtId="0" fontId="26" fillId="7" borderId="0" applyNumberFormat="0" applyBorder="0" applyAlignment="0" applyProtection="0"/>
    <xf numFmtId="0" fontId="26" fillId="5" borderId="0" applyNumberFormat="0" applyBorder="0" applyAlignment="0" applyProtection="0"/>
    <xf numFmtId="0" fontId="49" fillId="0" borderId="0"/>
    <xf numFmtId="0" fontId="26" fillId="11" borderId="0" applyNumberFormat="0" applyBorder="0" applyAlignment="0" applyProtection="0"/>
    <xf numFmtId="167" fontId="60" fillId="0" borderId="0"/>
    <xf numFmtId="0" fontId="48" fillId="0" borderId="9" applyNumberFormat="0" applyFill="0" applyAlignment="0" applyProtection="0"/>
    <xf numFmtId="0" fontId="26" fillId="33" borderId="0" applyNumberFormat="0" applyBorder="0" applyAlignment="0" applyProtection="0"/>
    <xf numFmtId="0" fontId="26" fillId="50" borderId="0" applyBorder="0" applyProtection="0"/>
    <xf numFmtId="0" fontId="99" fillId="0" borderId="0" applyNumberFormat="0" applyFill="0" applyBorder="0" applyAlignment="0" applyProtection="0"/>
    <xf numFmtId="0" fontId="29" fillId="12" borderId="0" applyNumberFormat="0" applyBorder="0" applyAlignment="0" applyProtection="0"/>
    <xf numFmtId="0" fontId="26" fillId="0" borderId="0"/>
    <xf numFmtId="0" fontId="26" fillId="0" borderId="0"/>
    <xf numFmtId="0" fontId="26" fillId="14" borderId="0" applyNumberFormat="0" applyBorder="0" applyAlignment="0" applyProtection="0"/>
    <xf numFmtId="185" fontId="83" fillId="0" borderId="0"/>
    <xf numFmtId="0" fontId="29" fillId="31" borderId="0" applyNumberFormat="0" applyBorder="0" applyAlignment="0" applyProtection="0"/>
    <xf numFmtId="0" fontId="26" fillId="0" borderId="0" applyBorder="0" applyProtection="0"/>
    <xf numFmtId="0" fontId="26" fillId="0" borderId="0" applyBorder="0" applyProtection="0"/>
    <xf numFmtId="0" fontId="26" fillId="50" borderId="0" applyNumberFormat="0" applyBorder="0" applyAlignment="0" applyProtection="0"/>
    <xf numFmtId="0" fontId="26" fillId="14" borderId="0" applyNumberFormat="0" applyBorder="0" applyAlignment="0" applyProtection="0"/>
    <xf numFmtId="0" fontId="29" fillId="40" borderId="0" applyBorder="0" applyProtection="0"/>
    <xf numFmtId="0" fontId="61" fillId="0" borderId="0" applyNumberFormat="0" applyFill="0" applyBorder="0" applyAlignment="0" applyProtection="0"/>
    <xf numFmtId="0" fontId="26" fillId="0" borderId="0"/>
    <xf numFmtId="0" fontId="26" fillId="0" borderId="0"/>
    <xf numFmtId="0" fontId="26" fillId="13" borderId="0" applyNumberFormat="0" applyBorder="0" applyAlignment="0" applyProtection="0"/>
    <xf numFmtId="0" fontId="26" fillId="14" borderId="0" applyNumberFormat="0" applyBorder="0" applyAlignment="0" applyProtection="0"/>
    <xf numFmtId="0" fontId="29" fillId="19" borderId="0" applyNumberFormat="0" applyBorder="0" applyAlignment="0" applyProtection="0"/>
    <xf numFmtId="0" fontId="61" fillId="0" borderId="0" applyNumberFormat="0" applyFill="0" applyBorder="0" applyAlignment="0" applyProtection="0"/>
    <xf numFmtId="0" fontId="26" fillId="14" borderId="0" applyNumberFormat="0" applyBorder="0" applyAlignment="0" applyProtection="0"/>
    <xf numFmtId="0" fontId="29" fillId="19" borderId="0" applyNumberFormat="0" applyBorder="0" applyAlignment="0" applyProtection="0"/>
    <xf numFmtId="0" fontId="115" fillId="0" borderId="0" applyBorder="0" applyProtection="0"/>
    <xf numFmtId="0" fontId="26" fillId="14" borderId="0" applyNumberFormat="0" applyBorder="0" applyAlignment="0" applyProtection="0"/>
    <xf numFmtId="0" fontId="29" fillId="19" borderId="0" applyNumberFormat="0" applyBorder="0" applyAlignment="0" applyProtection="0"/>
    <xf numFmtId="0" fontId="26" fillId="3" borderId="0" applyNumberFormat="0" applyBorder="0" applyAlignment="0" applyProtection="0"/>
    <xf numFmtId="0" fontId="27" fillId="0" borderId="0" applyBorder="0" applyProtection="0"/>
    <xf numFmtId="0" fontId="27" fillId="0" borderId="0" applyBorder="0" applyProtection="0"/>
    <xf numFmtId="0" fontId="26" fillId="14" borderId="0" applyNumberFormat="0" applyBorder="0" applyAlignment="0" applyProtection="0"/>
    <xf numFmtId="0" fontId="26" fillId="33" borderId="0" applyNumberFormat="0" applyBorder="0" applyAlignment="0" applyProtection="0"/>
    <xf numFmtId="0" fontId="26" fillId="82" borderId="0" applyBorder="0" applyProtection="0"/>
    <xf numFmtId="0" fontId="33" fillId="18" borderId="0"/>
    <xf numFmtId="0" fontId="26" fillId="14" borderId="0" applyNumberFormat="0" applyBorder="0" applyAlignment="0" applyProtection="0"/>
    <xf numFmtId="0" fontId="29" fillId="12" borderId="0" applyNumberFormat="0" applyBorder="0" applyAlignment="0" applyProtection="0"/>
    <xf numFmtId="0" fontId="26" fillId="14" borderId="0" applyNumberFormat="0" applyBorder="0" applyAlignment="0" applyProtection="0"/>
    <xf numFmtId="0" fontId="26" fillId="5" borderId="0" applyNumberFormat="0" applyBorder="0" applyAlignment="0" applyProtection="0"/>
    <xf numFmtId="0" fontId="26" fillId="14" borderId="0" applyNumberFormat="0" applyBorder="0" applyAlignment="0" applyProtection="0"/>
    <xf numFmtId="0" fontId="26" fillId="5" borderId="0" applyNumberFormat="0" applyBorder="0" applyAlignment="0" applyProtection="0"/>
    <xf numFmtId="0" fontId="29" fillId="4" borderId="0" applyNumberFormat="0" applyBorder="0" applyAlignment="0" applyProtection="0"/>
    <xf numFmtId="0" fontId="61" fillId="0" borderId="0" applyNumberFormat="0" applyFill="0" applyBorder="0" applyAlignment="0" applyProtection="0"/>
    <xf numFmtId="0" fontId="26" fillId="14" borderId="0" applyNumberFormat="0" applyBorder="0" applyAlignment="0" applyProtection="0"/>
    <xf numFmtId="0" fontId="62" fillId="71" borderId="14" applyNumberFormat="0" applyAlignment="0" applyProtection="0"/>
    <xf numFmtId="0" fontId="29" fillId="4" borderId="0" applyNumberFormat="0" applyBorder="0" applyAlignment="0" applyProtection="0"/>
    <xf numFmtId="0" fontId="26" fillId="14" borderId="0" applyNumberFormat="0" applyBorder="0" applyAlignment="0" applyProtection="0"/>
    <xf numFmtId="0" fontId="29" fillId="4" borderId="0" applyNumberFormat="0" applyBorder="0" applyAlignment="0" applyProtection="0"/>
    <xf numFmtId="0" fontId="27" fillId="0" borderId="0" applyBorder="0" applyProtection="0"/>
    <xf numFmtId="0" fontId="27" fillId="0" borderId="0" applyBorder="0" applyProtection="0"/>
    <xf numFmtId="0" fontId="26" fillId="14" borderId="0" applyNumberFormat="0" applyBorder="0" applyAlignment="0" applyProtection="0"/>
    <xf numFmtId="0" fontId="26" fillId="19" borderId="0" applyNumberFormat="0" applyBorder="0" applyAlignment="0" applyProtection="0"/>
    <xf numFmtId="176" fontId="9" fillId="0" borderId="0" applyFill="0" applyBorder="0" applyAlignment="0" applyProtection="0"/>
    <xf numFmtId="0" fontId="56" fillId="0" borderId="11" applyNumberFormat="0" applyFill="0" applyAlignment="0" applyProtection="0"/>
    <xf numFmtId="0" fontId="26" fillId="14" borderId="0" applyNumberFormat="0" applyBorder="0" applyAlignment="0" applyProtection="0"/>
    <xf numFmtId="0" fontId="29" fillId="31" borderId="0" applyNumberFormat="0" applyBorder="0" applyAlignment="0" applyProtection="0"/>
    <xf numFmtId="0" fontId="61" fillId="0" borderId="0" applyNumberFormat="0" applyFill="0" applyBorder="0" applyAlignment="0" applyProtection="0"/>
    <xf numFmtId="0" fontId="26" fillId="50" borderId="0" applyNumberFormat="0" applyBorder="0" applyAlignment="0" applyProtection="0"/>
    <xf numFmtId="0" fontId="26" fillId="19" borderId="0" applyNumberFormat="0" applyBorder="0" applyAlignment="0" applyProtection="0"/>
    <xf numFmtId="0" fontId="118" fillId="0" borderId="0"/>
    <xf numFmtId="0" fontId="44" fillId="0" borderId="0"/>
    <xf numFmtId="0" fontId="37" fillId="32"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6" fillId="50" borderId="0" applyNumberFormat="0" applyBorder="0" applyAlignment="0" applyProtection="0"/>
    <xf numFmtId="0" fontId="26" fillId="19" borderId="0" applyNumberFormat="0" applyBorder="0" applyAlignment="0" applyProtection="0"/>
    <xf numFmtId="0" fontId="61" fillId="0" borderId="0" applyNumberFormat="0" applyFill="0" applyBorder="0" applyAlignment="0" applyProtection="0"/>
    <xf numFmtId="0" fontId="37" fillId="8" borderId="0" applyNumberFormat="0" applyBorder="0" applyAlignment="0" applyProtection="0"/>
    <xf numFmtId="0" fontId="26" fillId="14" borderId="0" applyNumberFormat="0" applyBorder="0" applyAlignment="0" applyProtection="0"/>
    <xf numFmtId="0" fontId="29" fillId="73" borderId="0" applyBorder="0" applyProtection="0"/>
    <xf numFmtId="0" fontId="37" fillId="7" borderId="0" applyNumberFormat="0" applyBorder="0" applyAlignment="0" applyProtection="0"/>
    <xf numFmtId="0" fontId="26" fillId="14" borderId="0" applyNumberFormat="0" applyBorder="0" applyAlignment="0" applyProtection="0"/>
    <xf numFmtId="0" fontId="62" fillId="71" borderId="14" applyNumberFormat="0" applyAlignment="0" applyProtection="0"/>
    <xf numFmtId="0" fontId="29" fillId="12" borderId="0" applyNumberFormat="0" applyBorder="0" applyAlignment="0" applyProtection="0"/>
    <xf numFmtId="0" fontId="29" fillId="12" borderId="0" applyNumberFormat="0" applyBorder="0" applyAlignment="0" applyProtection="0"/>
    <xf numFmtId="0" fontId="27" fillId="0" borderId="0" applyBorder="0" applyProtection="0"/>
    <xf numFmtId="0" fontId="27" fillId="0" borderId="0" applyBorder="0" applyProtection="0"/>
    <xf numFmtId="0" fontId="26" fillId="13" borderId="0" applyNumberFormat="0" applyBorder="0" applyAlignment="0" applyProtection="0"/>
    <xf numFmtId="0" fontId="26" fillId="14" borderId="0" applyNumberFormat="0" applyBorder="0" applyAlignment="0" applyProtection="0"/>
    <xf numFmtId="0" fontId="26" fillId="56" borderId="0" applyBorder="0" applyProtection="0"/>
    <xf numFmtId="0" fontId="26" fillId="19" borderId="0" applyNumberFormat="0" applyBorder="0" applyAlignment="0" applyProtection="0"/>
    <xf numFmtId="0" fontId="47" fillId="0" borderId="0" applyBorder="0" applyProtection="0"/>
    <xf numFmtId="0" fontId="56" fillId="0" borderId="11" applyNumberFormat="0" applyFill="0" applyAlignment="0" applyProtection="0"/>
    <xf numFmtId="0" fontId="26" fillId="14" borderId="0" applyNumberFormat="0" applyBorder="0" applyAlignment="0" applyProtection="0"/>
    <xf numFmtId="0" fontId="29" fillId="31"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4" borderId="0" applyNumberFormat="0" applyBorder="0" applyAlignment="0" applyProtection="0"/>
    <xf numFmtId="0" fontId="26" fillId="50" borderId="0" applyNumberFormat="0" applyBorder="0" applyAlignment="0" applyProtection="0"/>
    <xf numFmtId="0" fontId="26" fillId="4" borderId="0" applyNumberFormat="0" applyBorder="0" applyAlignment="0" applyProtection="0"/>
    <xf numFmtId="0" fontId="77" fillId="0" borderId="0" applyFill="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6" borderId="0" applyNumberFormat="0" applyBorder="0" applyAlignment="0" applyProtection="0"/>
    <xf numFmtId="0" fontId="26" fillId="14" borderId="0" applyNumberFormat="0" applyBorder="0" applyAlignment="0" applyProtection="0"/>
    <xf numFmtId="0" fontId="26" fillId="4" borderId="0" applyNumberFormat="0" applyBorder="0" applyAlignment="0" applyProtection="0"/>
    <xf numFmtId="0" fontId="29" fillId="27" borderId="0" applyNumberFormat="0" applyBorder="0" applyAlignment="0" applyProtection="0"/>
    <xf numFmtId="0" fontId="35" fillId="0" borderId="0" applyNumberFormat="0" applyFill="0" applyBorder="0" applyAlignment="0" applyProtection="0"/>
    <xf numFmtId="0" fontId="26" fillId="9" borderId="0" applyNumberFormat="0" applyBorder="0" applyAlignment="0" applyProtection="0"/>
    <xf numFmtId="0" fontId="9" fillId="0" borderId="0" applyNumberFormat="0" applyFill="0" applyBorder="0" applyAlignment="0" applyProtection="0"/>
    <xf numFmtId="0" fontId="29" fillId="19" borderId="0" applyNumberFormat="0" applyBorder="0" applyAlignment="0" applyProtection="0"/>
    <xf numFmtId="0" fontId="26" fillId="50" borderId="0" applyNumberFormat="0" applyBorder="0" applyAlignment="0" applyProtection="0"/>
    <xf numFmtId="0" fontId="26" fillId="4" borderId="0" applyNumberFormat="0" applyBorder="0" applyAlignment="0" applyProtection="0"/>
    <xf numFmtId="0" fontId="26" fillId="19" borderId="0"/>
    <xf numFmtId="0" fontId="29" fillId="27" borderId="0" applyBorder="0" applyProtection="0"/>
    <xf numFmtId="0" fontId="61" fillId="0" borderId="0" applyNumberFormat="0" applyFill="0" applyBorder="0" applyAlignment="0" applyProtection="0"/>
    <xf numFmtId="0" fontId="26" fillId="14" borderId="0" applyNumberFormat="0" applyBorder="0" applyAlignment="0" applyProtection="0"/>
    <xf numFmtId="0" fontId="22" fillId="0" borderId="0">
      <alignment horizontal="left" vertical="top"/>
    </xf>
    <xf numFmtId="0" fontId="35" fillId="0" borderId="0" applyNumberFormat="0" applyFill="0" applyBorder="0" applyAlignment="0" applyProtection="0"/>
    <xf numFmtId="0" fontId="26" fillId="15" borderId="0" applyNumberFormat="0" applyBorder="0" applyAlignment="0" applyProtection="0"/>
    <xf numFmtId="0" fontId="26" fillId="40" borderId="0" applyNumberFormat="0" applyBorder="0" applyAlignment="0" applyProtection="0"/>
    <xf numFmtId="0" fontId="29" fillId="46" borderId="0" applyNumberFormat="0" applyBorder="0" applyAlignment="0" applyProtection="0"/>
    <xf numFmtId="0" fontId="61" fillId="0" borderId="0" applyNumberFormat="0" applyFill="0" applyBorder="0" applyAlignment="0" applyProtection="0"/>
    <xf numFmtId="0" fontId="26" fillId="14" borderId="0" applyNumberFormat="0" applyBorder="0" applyAlignment="0" applyProtection="0"/>
    <xf numFmtId="0" fontId="29" fillId="46" borderId="0" applyNumberFormat="0" applyBorder="0" applyAlignment="0" applyProtection="0"/>
    <xf numFmtId="0" fontId="26" fillId="14" borderId="0" applyNumberFormat="0" applyBorder="0" applyAlignment="0" applyProtection="0"/>
    <xf numFmtId="0" fontId="29" fillId="46" borderId="0" applyNumberFormat="0" applyBorder="0" applyAlignment="0" applyProtection="0"/>
    <xf numFmtId="0" fontId="27" fillId="0" borderId="0" applyBorder="0" applyProtection="0"/>
    <xf numFmtId="0" fontId="27" fillId="0" borderId="0" applyBorder="0" applyProtection="0"/>
    <xf numFmtId="0" fontId="122" fillId="0" borderId="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6" fillId="0" borderId="0"/>
    <xf numFmtId="0" fontId="56" fillId="0" borderId="11" applyNumberFormat="0" applyFill="0" applyAlignment="0" applyProtection="0"/>
    <xf numFmtId="185" fontId="78" fillId="0" borderId="0"/>
    <xf numFmtId="0" fontId="26" fillId="14" borderId="0" applyNumberFormat="0" applyBorder="0" applyAlignment="0" applyProtection="0"/>
    <xf numFmtId="0" fontId="30" fillId="7" borderId="5" applyNumberFormat="0" applyAlignment="0" applyProtection="0"/>
    <xf numFmtId="0" fontId="29" fillId="46" borderId="0" applyNumberFormat="0" applyBorder="0" applyAlignment="0" applyProtection="0"/>
    <xf numFmtId="0" fontId="35" fillId="0" borderId="24" applyProtection="0"/>
    <xf numFmtId="0" fontId="26" fillId="18" borderId="0" applyNumberFormat="0" applyBorder="0" applyAlignment="0" applyProtection="0"/>
    <xf numFmtId="0" fontId="26" fillId="18" borderId="0" applyNumberFormat="0" applyBorder="0" applyAlignment="0" applyProtection="0"/>
    <xf numFmtId="191" fontId="109" fillId="0" borderId="0">
      <protection locked="0"/>
    </xf>
    <xf numFmtId="0" fontId="26" fillId="4" borderId="0" applyNumberFormat="0" applyBorder="0" applyAlignment="0" applyProtection="0"/>
    <xf numFmtId="0" fontId="26" fillId="9" borderId="0" applyNumberFormat="0" applyBorder="0" applyAlignment="0" applyProtection="0"/>
    <xf numFmtId="0" fontId="30" fillId="78" borderId="5" applyNumberFormat="0" applyAlignment="0" applyProtection="0"/>
    <xf numFmtId="0" fontId="29" fillId="47" borderId="0" applyNumberFormat="0" applyBorder="0" applyAlignment="0" applyProtection="0"/>
    <xf numFmtId="0" fontId="35" fillId="0" borderId="8" applyNumberFormat="0" applyFill="0" applyAlignment="0" applyProtection="0"/>
    <xf numFmtId="0" fontId="26" fillId="18" borderId="0" applyNumberFormat="0" applyBorder="0" applyAlignment="0" applyProtection="0"/>
    <xf numFmtId="0" fontId="26" fillId="1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9" fillId="46" borderId="0" applyNumberFormat="0" applyBorder="0" applyAlignment="0" applyProtection="0"/>
    <xf numFmtId="0" fontId="35" fillId="0" borderId="0" applyBorder="0" applyProtection="0"/>
    <xf numFmtId="0" fontId="26" fillId="18"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9"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59" fillId="0" borderId="15" applyNumberFormat="0" applyFont="0" applyFill="0" applyAlignment="0" applyProtection="0"/>
    <xf numFmtId="0" fontId="26" fillId="18" borderId="0" applyNumberFormat="0" applyBorder="0" applyAlignment="0" applyProtection="0"/>
    <xf numFmtId="0" fontId="29" fillId="35" borderId="0" applyNumberFormat="0" applyBorder="0" applyAlignment="0" applyProtection="0"/>
    <xf numFmtId="0" fontId="26" fillId="4" borderId="0" applyNumberFormat="0" applyBorder="0" applyAlignment="0" applyProtection="0"/>
    <xf numFmtId="0" fontId="35" fillId="0" borderId="8" applyNumberFormat="0" applyFill="0" applyAlignment="0" applyProtection="0"/>
    <xf numFmtId="0" fontId="26" fillId="18" borderId="0" applyNumberFormat="0" applyBorder="0" applyAlignment="0" applyProtection="0"/>
    <xf numFmtId="0" fontId="26" fillId="18" borderId="0" applyNumberFormat="0" applyBorder="0" applyAlignment="0" applyProtection="0"/>
    <xf numFmtId="0" fontId="29" fillId="46" borderId="0" applyNumberFormat="0" applyBorder="0" applyAlignment="0" applyProtection="0"/>
    <xf numFmtId="4" fontId="121" fillId="0" borderId="0" applyProtection="0">
      <alignment horizontal="left"/>
    </xf>
    <xf numFmtId="0" fontId="29" fillId="25" borderId="0" applyNumberFormat="0" applyBorder="0" applyAlignment="0" applyProtection="0"/>
    <xf numFmtId="0" fontId="29" fillId="2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9" fillId="27" borderId="0" applyNumberFormat="0" applyBorder="0" applyAlignment="0" applyProtection="0"/>
    <xf numFmtId="167" fontId="9" fillId="0" borderId="0"/>
    <xf numFmtId="0" fontId="26" fillId="0" borderId="0" applyBorder="0" applyProtection="0"/>
    <xf numFmtId="0" fontId="26" fillId="9"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6" fillId="18" borderId="0" applyNumberFormat="0" applyBorder="0" applyAlignment="0" applyProtection="0"/>
    <xf numFmtId="0" fontId="9" fillId="0" borderId="0" applyNumberFormat="0" applyFill="0" applyBorder="0" applyAlignment="0" applyProtection="0"/>
    <xf numFmtId="0" fontId="26" fillId="9" borderId="0" applyNumberFormat="0" applyBorder="0" applyAlignment="0" applyProtection="0"/>
    <xf numFmtId="0" fontId="26" fillId="18" borderId="0" applyNumberFormat="0" applyBorder="0" applyAlignment="0" applyProtection="0"/>
    <xf numFmtId="0" fontId="27" fillId="0" borderId="0" applyBorder="0" applyProtection="0"/>
    <xf numFmtId="0" fontId="27" fillId="0" borderId="0" applyBorder="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6" fillId="6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3" fontId="92" fillId="0" borderId="0"/>
    <xf numFmtId="0" fontId="26" fillId="5" borderId="0" applyNumberFormat="0" applyBorder="0" applyAlignment="0" applyProtection="0"/>
    <xf numFmtId="0" fontId="9" fillId="0" borderId="0"/>
    <xf numFmtId="0" fontId="26" fillId="15" borderId="0" applyNumberFormat="0" applyBorder="0" applyAlignment="0" applyProtection="0"/>
    <xf numFmtId="0" fontId="26" fillId="9" borderId="0" applyNumberFormat="0" applyBorder="0" applyAlignment="0" applyProtection="0"/>
    <xf numFmtId="0" fontId="26" fillId="49" borderId="0" applyNumberFormat="0" applyBorder="0" applyAlignment="0" applyProtection="0"/>
    <xf numFmtId="0" fontId="26" fillId="5" borderId="0" applyNumberFormat="0" applyBorder="0" applyAlignment="0" applyProtection="0"/>
    <xf numFmtId="0" fontId="9" fillId="0" borderId="10"/>
    <xf numFmtId="0" fontId="49" fillId="0" borderId="0"/>
    <xf numFmtId="0" fontId="26" fillId="9" borderId="0" applyNumberFormat="0" applyBorder="0" applyAlignment="0" applyProtection="0"/>
    <xf numFmtId="0" fontId="26" fillId="18" borderId="0" applyNumberFormat="0" applyBorder="0" applyAlignment="0" applyProtection="0"/>
    <xf numFmtId="0" fontId="26" fillId="4" borderId="0"/>
    <xf numFmtId="0" fontId="36" fillId="0" borderId="0" applyBorder="0" applyProtection="0"/>
    <xf numFmtId="0" fontId="15" fillId="0" borderId="0"/>
    <xf numFmtId="0" fontId="108" fillId="0" borderId="29" applyNumberFormat="0" applyFill="0" applyAlignment="0" applyProtection="0"/>
    <xf numFmtId="0" fontId="26" fillId="44" borderId="0" applyNumberFormat="0" applyBorder="0" applyAlignment="0" applyProtection="0"/>
    <xf numFmtId="0" fontId="26" fillId="18" borderId="0" applyNumberFormat="0" applyBorder="0" applyAlignment="0" applyProtection="0"/>
    <xf numFmtId="0" fontId="71" fillId="0" borderId="0"/>
    <xf numFmtId="0" fontId="26" fillId="26" borderId="0" applyNumberFormat="0" applyBorder="0" applyAlignment="0" applyProtection="0"/>
    <xf numFmtId="0" fontId="26" fillId="18" borderId="0" applyNumberFormat="0" applyBorder="0" applyAlignment="0" applyProtection="0"/>
    <xf numFmtId="0" fontId="27" fillId="0" borderId="0" applyBorder="0" applyProtection="0"/>
    <xf numFmtId="0" fontId="27" fillId="0" borderId="0" applyBorder="0" applyProtection="0"/>
    <xf numFmtId="0" fontId="19" fillId="0" borderId="0"/>
    <xf numFmtId="0" fontId="26" fillId="26" borderId="0" applyNumberFormat="0" applyBorder="0" applyAlignment="0" applyProtection="0"/>
    <xf numFmtId="0" fontId="26" fillId="63" borderId="0" applyNumberFormat="0" applyBorder="0" applyAlignment="0" applyProtection="0"/>
    <xf numFmtId="0" fontId="26" fillId="18" borderId="0" applyNumberFormat="0" applyBorder="0" applyAlignment="0" applyProtection="0"/>
    <xf numFmtId="0" fontId="26" fillId="13" borderId="0" applyBorder="0" applyProtection="0"/>
    <xf numFmtId="167" fontId="27" fillId="0" borderId="0"/>
    <xf numFmtId="0" fontId="37" fillId="58" borderId="0" applyNumberFormat="0" applyBorder="0" applyAlignment="0" applyProtection="0"/>
    <xf numFmtId="0" fontId="29" fillId="57" borderId="0" applyNumberFormat="0" applyBorder="0" applyAlignment="0" applyProtection="0"/>
    <xf numFmtId="0" fontId="26" fillId="15" borderId="0" applyNumberFormat="0" applyBorder="0" applyAlignment="0" applyProtection="0"/>
    <xf numFmtId="0" fontId="29" fillId="47" borderId="0" applyNumberFormat="0" applyBorder="0" applyAlignment="0" applyProtection="0"/>
    <xf numFmtId="0" fontId="32" fillId="48" borderId="6"/>
    <xf numFmtId="0" fontId="37" fillId="84" borderId="0" applyNumberFormat="0" applyBorder="0" applyAlignment="0" applyProtection="0"/>
    <xf numFmtId="0" fontId="47" fillId="0" borderId="0" applyBorder="0" applyProtection="0"/>
    <xf numFmtId="0" fontId="26" fillId="13" borderId="0" applyNumberFormat="0" applyBorder="0" applyAlignment="0" applyProtection="0"/>
    <xf numFmtId="0" fontId="26" fillId="15" borderId="0" applyNumberFormat="0" applyBorder="0" applyAlignment="0" applyProtection="0"/>
    <xf numFmtId="0" fontId="47" fillId="0" borderId="0" applyBorder="0" applyProtection="0"/>
    <xf numFmtId="0" fontId="26" fillId="15" borderId="0" applyNumberFormat="0" applyBorder="0" applyAlignment="0" applyProtection="0"/>
    <xf numFmtId="0" fontId="55" fillId="0" borderId="0"/>
    <xf numFmtId="0" fontId="26" fillId="0" borderId="0" applyBorder="0" applyProtection="0"/>
    <xf numFmtId="0" fontId="26" fillId="13" borderId="0" applyNumberFormat="0" applyBorder="0" applyAlignment="0" applyProtection="0"/>
    <xf numFmtId="0" fontId="26" fillId="15" borderId="0" applyNumberFormat="0" applyBorder="0" applyAlignment="0" applyProtection="0"/>
    <xf numFmtId="0" fontId="31" fillId="0" borderId="0" applyNumberFormat="0" applyFill="0" applyBorder="0" applyAlignment="0" applyProtection="0">
      <alignment vertical="top"/>
      <protection locked="0"/>
    </xf>
    <xf numFmtId="0" fontId="47" fillId="0" borderId="0" applyBorder="0" applyProtection="0"/>
    <xf numFmtId="0" fontId="26" fillId="15" borderId="0" applyNumberFormat="0" applyBorder="0" applyAlignment="0" applyProtection="0"/>
    <xf numFmtId="0" fontId="32" fillId="8" borderId="6" applyNumberFormat="0" applyAlignment="0" applyProtection="0"/>
    <xf numFmtId="0" fontId="26" fillId="13" borderId="0"/>
    <xf numFmtId="0" fontId="37" fillId="46" borderId="0" applyNumberFormat="0" applyBorder="0" applyAlignment="0" applyProtection="0"/>
    <xf numFmtId="0" fontId="29" fillId="6" borderId="0" applyNumberFormat="0" applyBorder="0" applyAlignment="0" applyProtection="0"/>
    <xf numFmtId="0" fontId="47" fillId="0" borderId="0" applyBorder="0" applyProtection="0"/>
    <xf numFmtId="0" fontId="26" fillId="15" borderId="0" applyNumberFormat="0" applyBorder="0" applyAlignment="0" applyProtection="0"/>
    <xf numFmtId="0" fontId="27" fillId="0" borderId="0" applyBorder="0" applyProtection="0"/>
    <xf numFmtId="0" fontId="27" fillId="0" borderId="0" applyBorder="0" applyProtection="0"/>
    <xf numFmtId="0" fontId="26" fillId="15" borderId="0" applyNumberFormat="0" applyBorder="0" applyAlignment="0" applyProtection="0"/>
    <xf numFmtId="0" fontId="37" fillId="74" borderId="0" applyNumberFormat="0" applyBorder="0" applyAlignment="0" applyProtection="0"/>
    <xf numFmtId="0" fontId="29" fillId="6" borderId="0" applyNumberFormat="0" applyBorder="0" applyAlignment="0" applyProtection="0"/>
    <xf numFmtId="0" fontId="47" fillId="0" borderId="0" applyBorder="0" applyProtection="0"/>
    <xf numFmtId="0" fontId="26" fillId="15" borderId="0" applyNumberFormat="0" applyBorder="0" applyAlignment="0" applyProtection="0"/>
    <xf numFmtId="0" fontId="33" fillId="18" borderId="0" applyNumberFormat="0" applyBorder="0" applyAlignment="0" applyProtection="0"/>
    <xf numFmtId="0" fontId="26" fillId="3" borderId="0" applyNumberFormat="0" applyBorder="0" applyAlignment="0" applyProtection="0"/>
    <xf numFmtId="0" fontId="26" fillId="33" borderId="0" applyNumberFormat="0" applyBorder="0" applyAlignment="0" applyProtection="0"/>
    <xf numFmtId="0" fontId="47" fillId="0" borderId="0" applyBorder="0" applyProtection="0"/>
    <xf numFmtId="0" fontId="26" fillId="52" borderId="0" applyBorder="0" applyProtection="0"/>
    <xf numFmtId="0" fontId="33" fillId="18" borderId="0" applyNumberFormat="0" applyBorder="0" applyAlignment="0" applyProtection="0"/>
    <xf numFmtId="0" fontId="26" fillId="68" borderId="0" applyNumberFormat="0" applyBorder="0" applyAlignment="0" applyProtection="0"/>
    <xf numFmtId="0" fontId="47" fillId="0" borderId="0" applyBorder="0" applyProtection="0"/>
    <xf numFmtId="0" fontId="26" fillId="52" borderId="0" applyNumberFormat="0" applyBorder="0" applyAlignment="0" applyProtection="0"/>
    <xf numFmtId="0" fontId="29" fillId="31" borderId="0" applyNumberFormat="0" applyBorder="0" applyAlignment="0" applyProtection="0"/>
    <xf numFmtId="0" fontId="29" fillId="57" borderId="0" applyNumberFormat="0" applyBorder="0" applyAlignment="0" applyProtection="0"/>
    <xf numFmtId="0" fontId="99" fillId="0" borderId="0" applyNumberFormat="0" applyFill="0" applyBorder="0" applyAlignment="0" applyProtection="0"/>
    <xf numFmtId="0" fontId="26" fillId="15" borderId="0" applyNumberFormat="0" applyBorder="0" applyAlignment="0" applyProtection="0"/>
    <xf numFmtId="0" fontId="29" fillId="47" borderId="0" applyNumberFormat="0" applyBorder="0" applyAlignment="0" applyProtection="0"/>
    <xf numFmtId="0" fontId="99" fillId="0" borderId="0" applyNumberFormat="0" applyFill="0" applyBorder="0" applyAlignment="0" applyProtection="0"/>
    <xf numFmtId="0" fontId="26" fillId="13" borderId="0" applyNumberFormat="0" applyBorder="0" applyAlignment="0" applyProtection="0"/>
    <xf numFmtId="0" fontId="26" fillId="44" borderId="0" applyNumberFormat="0" applyBorder="0" applyAlignment="0" applyProtection="0"/>
    <xf numFmtId="0" fontId="44" fillId="0" borderId="0"/>
    <xf numFmtId="0" fontId="26" fillId="15" borderId="0" applyNumberFormat="0" applyBorder="0" applyAlignment="0" applyProtection="0"/>
    <xf numFmtId="0" fontId="31" fillId="0" borderId="0" applyNumberFormat="0" applyFill="0" applyBorder="0" applyAlignment="0" applyProtection="0">
      <alignment vertical="top"/>
      <protection locked="0"/>
    </xf>
    <xf numFmtId="0" fontId="118" fillId="0" borderId="0"/>
    <xf numFmtId="0" fontId="9" fillId="0" borderId="0"/>
    <xf numFmtId="0" fontId="26" fillId="15" borderId="0" applyNumberFormat="0" applyBorder="0" applyAlignment="0" applyProtection="0"/>
    <xf numFmtId="0" fontId="26" fillId="3" borderId="0"/>
    <xf numFmtId="9" fontId="9" fillId="0" borderId="0" applyFont="0" applyFill="0" applyBorder="0" applyAlignment="0" applyProtection="0"/>
    <xf numFmtId="0" fontId="29" fillId="6" borderId="0" applyNumberFormat="0" applyBorder="0" applyAlignment="0" applyProtection="0"/>
    <xf numFmtId="0" fontId="47" fillId="0" borderId="0" applyBorder="0" applyProtection="0"/>
    <xf numFmtId="0" fontId="95" fillId="0" borderId="0"/>
    <xf numFmtId="0" fontId="26" fillId="15" borderId="0" applyNumberFormat="0" applyBorder="0" applyAlignment="0" applyProtection="0"/>
    <xf numFmtId="0" fontId="27" fillId="0" borderId="0" applyBorder="0" applyProtection="0"/>
    <xf numFmtId="0" fontId="27" fillId="0" borderId="0" applyBorder="0" applyProtection="0"/>
    <xf numFmtId="0" fontId="26" fillId="5" borderId="0" applyNumberFormat="0" applyBorder="0" applyAlignment="0" applyProtection="0"/>
    <xf numFmtId="0" fontId="62" fillId="71" borderId="14" applyNumberFormat="0" applyAlignment="0" applyProtection="0"/>
    <xf numFmtId="9" fontId="9" fillId="0" borderId="0" applyFont="0" applyFill="0" applyBorder="0" applyAlignment="0" applyProtection="0"/>
    <xf numFmtId="0" fontId="29" fillId="6" borderId="0" applyNumberFormat="0" applyBorder="0" applyAlignment="0" applyProtection="0"/>
    <xf numFmtId="0" fontId="9" fillId="0" borderId="0"/>
    <xf numFmtId="0" fontId="19" fillId="0" borderId="0"/>
    <xf numFmtId="0" fontId="26" fillId="15" borderId="0" applyNumberFormat="0" applyBorder="0" applyAlignment="0" applyProtection="0"/>
    <xf numFmtId="0" fontId="33" fillId="18" borderId="0" applyNumberFormat="0" applyBorder="0" applyAlignment="0" applyProtection="0"/>
    <xf numFmtId="0" fontId="22" fillId="0" borderId="0">
      <alignment horizontal="left"/>
    </xf>
    <xf numFmtId="0" fontId="64" fillId="0" borderId="0" applyNumberFormat="0" applyFill="0" applyBorder="0" applyAlignment="0" applyProtection="0"/>
    <xf numFmtId="0" fontId="35" fillId="0" borderId="0" applyNumberForma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9" fillId="57" borderId="0" applyNumberFormat="0" applyBorder="0" applyAlignment="0" applyProtection="0"/>
    <xf numFmtId="0" fontId="26" fillId="5" borderId="0" applyNumberFormat="0" applyBorder="0" applyAlignment="0" applyProtection="0"/>
    <xf numFmtId="0" fontId="26" fillId="15" borderId="0" applyNumberFormat="0" applyBorder="0" applyAlignment="0" applyProtection="0"/>
    <xf numFmtId="0" fontId="26" fillId="5" borderId="0" applyNumberFormat="0" applyBorder="0" applyAlignment="0" applyProtection="0"/>
    <xf numFmtId="0" fontId="60" fillId="0" borderId="0"/>
    <xf numFmtId="0" fontId="26" fillId="15" borderId="0" applyNumberFormat="0" applyBorder="0" applyAlignment="0" applyProtection="0"/>
    <xf numFmtId="0" fontId="26" fillId="5" borderId="0" applyNumberFormat="0" applyBorder="0" applyAlignment="0" applyProtection="0"/>
    <xf numFmtId="0" fontId="9" fillId="0" borderId="0"/>
    <xf numFmtId="0" fontId="9" fillId="0" borderId="0"/>
    <xf numFmtId="4" fontId="90" fillId="0" borderId="0">
      <alignment vertical="top"/>
      <protection hidden="1"/>
    </xf>
    <xf numFmtId="0" fontId="26" fillId="15" borderId="0" applyNumberFormat="0" applyBorder="0" applyAlignment="0" applyProtection="0"/>
    <xf numFmtId="0" fontId="31" fillId="0" borderId="0" applyNumberFormat="0" applyFill="0" applyBorder="0" applyAlignment="0" applyProtection="0">
      <alignment vertical="top"/>
      <protection locked="0"/>
    </xf>
    <xf numFmtId="0" fontId="26" fillId="0" borderId="0"/>
    <xf numFmtId="0" fontId="9" fillId="0" borderId="0"/>
    <xf numFmtId="0" fontId="26" fillId="15" borderId="0" applyNumberFormat="0" applyBorder="0" applyAlignment="0" applyProtection="0"/>
    <xf numFmtId="0" fontId="32" fillId="48" borderId="6" applyNumberFormat="0" applyAlignment="0" applyProtection="0"/>
    <xf numFmtId="0" fontId="26" fillId="63" borderId="0"/>
    <xf numFmtId="0" fontId="26" fillId="0" borderId="0" applyBorder="0" applyProtection="0"/>
    <xf numFmtId="0" fontId="26" fillId="15" borderId="0" applyNumberFormat="0" applyBorder="0" applyAlignment="0" applyProtection="0"/>
    <xf numFmtId="0" fontId="9" fillId="0" borderId="0" applyFill="0" applyBorder="0" applyAlignment="0" applyProtection="0"/>
    <xf numFmtId="0" fontId="27" fillId="0" borderId="0" applyBorder="0" applyProtection="0"/>
    <xf numFmtId="0" fontId="27" fillId="0" borderId="0" applyBorder="0" applyProtection="0"/>
    <xf numFmtId="0" fontId="26" fillId="49" borderId="0" applyNumberFormat="0" applyBorder="0" applyAlignment="0" applyProtection="0"/>
    <xf numFmtId="0" fontId="62" fillId="71" borderId="14" applyNumberFormat="0" applyAlignment="0" applyProtection="0"/>
    <xf numFmtId="0" fontId="44" fillId="0" borderId="0"/>
    <xf numFmtId="0" fontId="29" fillId="21" borderId="0" applyBorder="0" applyProtection="0"/>
    <xf numFmtId="0" fontId="26" fillId="63" borderId="0" applyNumberFormat="0" applyBorder="0" applyAlignment="0" applyProtection="0"/>
    <xf numFmtId="0" fontId="26" fillId="15" borderId="0" applyNumberFormat="0" applyBorder="0" applyAlignment="0" applyProtection="0"/>
    <xf numFmtId="197" fontId="9" fillId="0" borderId="0" applyFill="0" applyBorder="0" applyAlignment="0" applyProtection="0"/>
    <xf numFmtId="167" fontId="93" fillId="0" borderId="0"/>
    <xf numFmtId="0" fontId="29" fillId="36" borderId="0" applyNumberFormat="0" applyBorder="0" applyAlignment="0" applyProtection="0"/>
    <xf numFmtId="0" fontId="26" fillId="15"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5" borderId="0" applyNumberFormat="0" applyBorder="0" applyAlignment="0" applyProtection="0"/>
    <xf numFmtId="0" fontId="29" fillId="34" borderId="0" applyNumberFormat="0" applyBorder="0" applyAlignment="0" applyProtection="0"/>
    <xf numFmtId="0" fontId="26" fillId="15" borderId="0" applyNumberFormat="0" applyBorder="0" applyAlignment="0" applyProtection="0"/>
    <xf numFmtId="0" fontId="26" fillId="15" borderId="0"/>
    <xf numFmtId="0" fontId="29" fillId="20" borderId="0" applyNumberFormat="0" applyBorder="0" applyAlignment="0" applyProtection="0"/>
    <xf numFmtId="0" fontId="29" fillId="20" borderId="0" applyNumberFormat="0" applyBorder="0" applyAlignment="0" applyProtection="0"/>
    <xf numFmtId="0" fontId="26" fillId="5" borderId="0" applyNumberFormat="0" applyBorder="0" applyAlignment="0" applyProtection="0"/>
    <xf numFmtId="0" fontId="9" fillId="0" borderId="0"/>
    <xf numFmtId="0" fontId="26" fillId="0" borderId="0"/>
    <xf numFmtId="0" fontId="26" fillId="15" borderId="0" applyNumberFormat="0" applyBorder="0" applyAlignment="0" applyProtection="0"/>
    <xf numFmtId="7" fontId="44" fillId="0" borderId="0"/>
    <xf numFmtId="0" fontId="26" fillId="7" borderId="0" applyNumberFormat="0" applyBorder="0" applyAlignment="0" applyProtection="0"/>
    <xf numFmtId="0" fontId="26" fillId="13"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31" fillId="0" borderId="0" applyNumberFormat="0" applyFill="0" applyBorder="0" applyAlignment="0" applyProtection="0">
      <alignment vertical="top"/>
      <protection locked="0"/>
    </xf>
    <xf numFmtId="0" fontId="60" fillId="0" borderId="0"/>
    <xf numFmtId="0" fontId="26" fillId="15"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9" fillId="0" borderId="0"/>
    <xf numFmtId="0" fontId="29" fillId="43" borderId="0" applyBorder="0" applyProtection="0"/>
    <xf numFmtId="0" fontId="26" fillId="63" borderId="0" applyNumberFormat="0" applyBorder="0" applyAlignment="0" applyProtection="0"/>
    <xf numFmtId="0" fontId="26" fillId="15" borderId="0" applyNumberFormat="0" applyBorder="0" applyAlignment="0" applyProtection="0"/>
    <xf numFmtId="0" fontId="52" fillId="67" borderId="0">
      <alignment horizontal="left" vertical="top"/>
    </xf>
    <xf numFmtId="0" fontId="35" fillId="0" borderId="0" applyNumberFormat="0" applyFill="0" applyBorder="0" applyAlignment="0" applyProtection="0"/>
    <xf numFmtId="0" fontId="26" fillId="15" borderId="0" applyNumberFormat="0" applyBorder="0" applyAlignment="0" applyProtection="0"/>
    <xf numFmtId="0" fontId="29" fillId="29" borderId="0" applyNumberFormat="0" applyBorder="0" applyAlignment="0" applyProtection="0"/>
    <xf numFmtId="0" fontId="50" fillId="64" borderId="0" applyNumberFormat="0" applyBorder="0" applyAlignment="0" applyProtection="0"/>
    <xf numFmtId="0" fontId="102" fillId="42" borderId="0">
      <alignment horizontal="left" vertical="top"/>
    </xf>
    <xf numFmtId="0" fontId="102" fillId="42" borderId="0">
      <alignment horizontal="left" vertical="center"/>
    </xf>
    <xf numFmtId="0" fontId="26" fillId="33" borderId="0" applyBorder="0" applyProtection="0"/>
    <xf numFmtId="0" fontId="120" fillId="0" borderId="0">
      <alignment horizontal="center" vertical="top"/>
    </xf>
    <xf numFmtId="0" fontId="94" fillId="0" borderId="0">
      <alignment horizontal="right"/>
    </xf>
    <xf numFmtId="0" fontId="26" fillId="44" borderId="0" applyNumberFormat="0" applyBorder="0" applyAlignment="0" applyProtection="0"/>
    <xf numFmtId="0" fontId="26" fillId="33"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0" borderId="0" applyBorder="0" applyProtection="0"/>
    <xf numFmtId="0" fontId="27" fillId="0" borderId="0" applyBorder="0" applyProtection="0"/>
    <xf numFmtId="0" fontId="29" fillId="17" borderId="0" applyNumberFormat="0" applyBorder="0" applyAlignment="0" applyProtection="0"/>
    <xf numFmtId="188" fontId="9" fillId="0" borderId="0" applyFont="0" applyFill="0" applyBorder="0" applyAlignment="0" applyProtection="0"/>
    <xf numFmtId="0" fontId="26" fillId="44" borderId="0" applyNumberFormat="0" applyBorder="0" applyAlignment="0" applyProtection="0"/>
    <xf numFmtId="0" fontId="27" fillId="0" borderId="0" applyBorder="0" applyProtection="0"/>
    <xf numFmtId="0" fontId="27" fillId="0" borderId="0" applyBorder="0" applyProtection="0"/>
    <xf numFmtId="0" fontId="29" fillId="17" borderId="0" applyNumberFormat="0" applyBorder="0" applyAlignment="0" applyProtection="0"/>
    <xf numFmtId="0" fontId="29" fillId="26" borderId="0" applyNumberFormat="0" applyBorder="0" applyAlignment="0" applyProtection="0"/>
    <xf numFmtId="188" fontId="9" fillId="0" borderId="0" applyFont="0" applyFill="0" applyBorder="0" applyAlignment="0" applyProtection="0"/>
    <xf numFmtId="0" fontId="26" fillId="44" borderId="0" applyNumberFormat="0" applyBorder="0" applyAlignment="0" applyProtection="0"/>
    <xf numFmtId="0" fontId="40" fillId="14" borderId="0" applyNumberFormat="0" applyBorder="0" applyAlignment="0" applyProtection="0"/>
    <xf numFmtId="0" fontId="26" fillId="33" borderId="0" applyNumberFormat="0" applyBorder="0" applyAlignment="0" applyProtection="0"/>
    <xf numFmtId="0" fontId="27" fillId="0" borderId="0" applyBorder="0" applyProtection="0"/>
    <xf numFmtId="0" fontId="27" fillId="0" borderId="0" applyBorder="0" applyProtection="0"/>
    <xf numFmtId="190" fontId="9" fillId="0" borderId="0" applyFont="0" applyFill="0" applyBorder="0" applyAlignment="0" applyProtection="0"/>
    <xf numFmtId="0" fontId="26" fillId="16" borderId="0" applyBorder="0" applyProtection="0"/>
    <xf numFmtId="0" fontId="40" fillId="14" borderId="0" applyNumberFormat="0" applyBorder="0" applyAlignment="0" applyProtection="0"/>
    <xf numFmtId="0" fontId="27" fillId="0" borderId="0" applyBorder="0" applyProtection="0"/>
    <xf numFmtId="0" fontId="27" fillId="0" borderId="0" applyBorder="0" applyProtection="0"/>
    <xf numFmtId="190" fontId="9" fillId="0" borderId="0" applyFont="0" applyFill="0" applyBorder="0" applyAlignment="0" applyProtection="0"/>
    <xf numFmtId="0" fontId="26" fillId="16" borderId="0" applyNumberFormat="0" applyBorder="0" applyAlignment="0" applyProtection="0"/>
    <xf numFmtId="0" fontId="29" fillId="31" borderId="0" applyNumberFormat="0" applyBorder="0" applyAlignment="0" applyProtection="0"/>
    <xf numFmtId="0" fontId="29" fillId="29" borderId="0" applyNumberFormat="0" applyBorder="0" applyAlignment="0" applyProtection="0"/>
    <xf numFmtId="0" fontId="50" fillId="83" borderId="0" applyNumberFormat="0" applyBorder="0" applyAlignment="0" applyProtection="0"/>
    <xf numFmtId="0" fontId="88" fillId="42" borderId="0">
      <alignment horizontal="right" vertical="top"/>
    </xf>
    <xf numFmtId="0" fontId="89" fillId="42" borderId="0">
      <alignment horizontal="left" vertical="center" textRotation="90"/>
    </xf>
    <xf numFmtId="0" fontId="26" fillId="44" borderId="0" applyNumberFormat="0" applyBorder="0" applyAlignment="0" applyProtection="0"/>
    <xf numFmtId="0" fontId="44" fillId="0" borderId="0"/>
    <xf numFmtId="0" fontId="27" fillId="0" borderId="0" applyBorder="0" applyProtection="0"/>
    <xf numFmtId="0" fontId="27" fillId="0" borderId="0" applyBorder="0" applyProtection="0"/>
    <xf numFmtId="0" fontId="29" fillId="17" borderId="0" applyNumberFormat="0" applyBorder="0" applyAlignment="0" applyProtection="0"/>
    <xf numFmtId="0" fontId="9" fillId="0" borderId="0"/>
    <xf numFmtId="0" fontId="26" fillId="44" borderId="0" applyNumberFormat="0" applyBorder="0" applyAlignment="0" applyProtection="0"/>
    <xf numFmtId="0" fontId="40" fillId="14" borderId="0" applyNumberFormat="0" applyBorder="0" applyAlignment="0" applyProtection="0"/>
    <xf numFmtId="0" fontId="91" fillId="0" borderId="0"/>
    <xf numFmtId="0" fontId="26" fillId="44" borderId="0" applyNumberFormat="0" applyBorder="0" applyAlignment="0" applyProtection="0"/>
    <xf numFmtId="0" fontId="26" fillId="19" borderId="0" applyNumberFormat="0" applyBorder="0" applyAlignment="0" applyProtection="0"/>
    <xf numFmtId="0" fontId="26" fillId="44" borderId="0" applyNumberFormat="0" applyBorder="0" applyAlignment="0" applyProtection="0"/>
    <xf numFmtId="0" fontId="26" fillId="33" borderId="0" applyNumberFormat="0" applyBorder="0" applyAlignment="0" applyProtection="0"/>
    <xf numFmtId="0" fontId="26" fillId="19" borderId="0" applyNumberFormat="0" applyBorder="0" applyAlignment="0" applyProtection="0"/>
    <xf numFmtId="0" fontId="26" fillId="44" borderId="0" applyNumberFormat="0" applyBorder="0" applyAlignment="0" applyProtection="0"/>
    <xf numFmtId="0" fontId="26" fillId="19" borderId="0" applyNumberFormat="0" applyBorder="0" applyAlignment="0" applyProtection="0"/>
    <xf numFmtId="0" fontId="9" fillId="0" borderId="0"/>
    <xf numFmtId="167" fontId="27" fillId="0" borderId="0"/>
    <xf numFmtId="0" fontId="26" fillId="44" borderId="0" applyNumberFormat="0" applyBorder="0" applyAlignment="0" applyProtection="0"/>
    <xf numFmtId="0" fontId="26" fillId="44" borderId="0" applyNumberFormat="0" applyBorder="0" applyAlignment="0" applyProtection="0"/>
    <xf numFmtId="0" fontId="26" fillId="63" borderId="0" applyNumberFormat="0" applyBorder="0" applyAlignment="0" applyProtection="0"/>
    <xf numFmtId="0" fontId="26" fillId="44" borderId="0" applyNumberFormat="0" applyBorder="0" applyAlignment="0" applyProtection="0"/>
    <xf numFmtId="0" fontId="40" fillId="14" borderId="0" applyNumberFormat="0" applyBorder="0" applyAlignment="0" applyProtection="0"/>
    <xf numFmtId="0" fontId="18" fillId="0" borderId="0">
      <alignment vertical="top"/>
    </xf>
    <xf numFmtId="0" fontId="33" fillId="9" borderId="0" applyNumberFormat="0" applyBorder="0" applyAlignment="0" applyProtection="0"/>
    <xf numFmtId="0" fontId="68" fillId="0" borderId="0"/>
    <xf numFmtId="0" fontId="68" fillId="0" borderId="0"/>
    <xf numFmtId="0" fontId="29" fillId="43" borderId="0" applyNumberFormat="0" applyBorder="0" applyAlignment="0" applyProtection="0"/>
    <xf numFmtId="0" fontId="76" fillId="0" borderId="19" applyNumberFormat="0" applyFill="0" applyAlignment="0" applyProtection="0"/>
    <xf numFmtId="0" fontId="120" fillId="0" borderId="0">
      <alignment horizontal="left"/>
    </xf>
    <xf numFmtId="0" fontId="26" fillId="5" borderId="0" applyNumberFormat="0" applyBorder="0" applyAlignment="0" applyProtection="0"/>
    <xf numFmtId="0" fontId="80" fillId="76" borderId="0" applyNumberFormat="0" applyBorder="0" applyAlignment="0" applyProtection="0"/>
    <xf numFmtId="0" fontId="26" fillId="44" borderId="0" applyNumberFormat="0" applyBorder="0" applyAlignment="0" applyProtection="0"/>
    <xf numFmtId="0" fontId="29" fillId="29" borderId="0" applyNumberFormat="0" applyBorder="0" applyAlignment="0" applyProtection="0"/>
    <xf numFmtId="0" fontId="50" fillId="85" borderId="0" applyNumberFormat="0" applyBorder="0" applyAlignment="0" applyProtection="0"/>
    <xf numFmtId="0" fontId="26" fillId="64" borderId="0" applyBorder="0" applyProtection="0"/>
    <xf numFmtId="0" fontId="105" fillId="42" borderId="0">
      <alignment horizontal="left" vertical="top"/>
    </xf>
    <xf numFmtId="0" fontId="103" fillId="42" borderId="0">
      <alignment horizontal="left"/>
    </xf>
    <xf numFmtId="0" fontId="29" fillId="36" borderId="0" applyNumberFormat="0" applyBorder="0" applyAlignment="0" applyProtection="0"/>
    <xf numFmtId="0" fontId="26" fillId="44" borderId="0" applyNumberFormat="0" applyBorder="0" applyAlignment="0" applyProtection="0"/>
    <xf numFmtId="0" fontId="26" fillId="19" borderId="0" applyNumberFormat="0" applyBorder="0" applyAlignment="0" applyProtection="0"/>
    <xf numFmtId="0" fontId="47" fillId="0" borderId="0" applyBorder="0" applyProtection="0"/>
    <xf numFmtId="0" fontId="29" fillId="34" borderId="0" applyNumberFormat="0" applyBorder="0" applyAlignment="0" applyProtection="0"/>
    <xf numFmtId="0" fontId="26" fillId="44" borderId="0" applyNumberFormat="0" applyBorder="0" applyAlignment="0" applyProtection="0"/>
    <xf numFmtId="0" fontId="38" fillId="0" borderId="12" applyNumberFormat="0" applyFill="0" applyAlignment="0" applyProtection="0"/>
    <xf numFmtId="0" fontId="26" fillId="33" borderId="0" applyNumberFormat="0" applyBorder="0" applyAlignment="0" applyProtection="0"/>
    <xf numFmtId="0" fontId="26" fillId="19" borderId="0" applyNumberFormat="0" applyBorder="0" applyAlignment="0" applyProtection="0"/>
    <xf numFmtId="0" fontId="47" fillId="0" borderId="0" applyBorder="0" applyProtection="0"/>
    <xf numFmtId="0" fontId="47" fillId="0" borderId="0" applyBorder="0" applyProtection="0"/>
    <xf numFmtId="0" fontId="26" fillId="44" borderId="0" applyNumberFormat="0" applyBorder="0" applyAlignment="0" applyProtection="0"/>
    <xf numFmtId="0" fontId="26" fillId="19" borderId="0" applyNumberFormat="0" applyBorder="0" applyAlignment="0" applyProtection="0"/>
    <xf numFmtId="0" fontId="47" fillId="0" borderId="0" applyBorder="0" applyProtection="0"/>
    <xf numFmtId="167" fontId="27" fillId="0" borderId="0"/>
    <xf numFmtId="0" fontId="47" fillId="0" borderId="0" applyBorder="0" applyProtection="0"/>
    <xf numFmtId="0" fontId="44" fillId="0" borderId="0"/>
    <xf numFmtId="0" fontId="26" fillId="44" borderId="0" applyNumberFormat="0" applyBorder="0" applyAlignment="0" applyProtection="0"/>
    <xf numFmtId="0" fontId="26" fillId="5" borderId="0"/>
    <xf numFmtId="0" fontId="47" fillId="0" borderId="0" applyBorder="0" applyProtection="0"/>
    <xf numFmtId="0" fontId="47" fillId="0" borderId="0" applyBorder="0" applyProtection="0"/>
    <xf numFmtId="0" fontId="26" fillId="44" borderId="0" applyNumberFormat="0" applyBorder="0" applyAlignment="0" applyProtection="0"/>
    <xf numFmtId="0" fontId="26" fillId="3" borderId="0" applyNumberFormat="0" applyBorder="0" applyAlignment="0" applyProtection="0"/>
    <xf numFmtId="0" fontId="27" fillId="0" borderId="0" applyBorder="0" applyProtection="0"/>
    <xf numFmtId="0" fontId="27" fillId="0" borderId="0" applyBorder="0" applyProtection="0"/>
    <xf numFmtId="0" fontId="47" fillId="0" borderId="0" applyBorder="0" applyProtection="0"/>
    <xf numFmtId="0" fontId="47" fillId="0" borderId="0" applyBorder="0" applyProtection="0"/>
    <xf numFmtId="0" fontId="26" fillId="44" borderId="0" applyNumberFormat="0" applyBorder="0" applyAlignment="0" applyProtection="0"/>
    <xf numFmtId="0" fontId="47" fillId="0" borderId="0" applyBorder="0" applyProtection="0"/>
    <xf numFmtId="0" fontId="47" fillId="0" borderId="0" applyBorder="0" applyProtection="0"/>
    <xf numFmtId="0" fontId="26" fillId="63" borderId="0" applyNumberFormat="0" applyBorder="0" applyAlignment="0" applyProtection="0"/>
    <xf numFmtId="0" fontId="26" fillId="44" borderId="0" applyNumberFormat="0" applyBorder="0" applyAlignment="0" applyProtection="0"/>
    <xf numFmtId="0" fontId="173" fillId="0" borderId="0"/>
    <xf numFmtId="0" fontId="26" fillId="44" borderId="0" applyNumberFormat="0" applyBorder="0" applyAlignment="0" applyProtection="0"/>
    <xf numFmtId="0" fontId="31" fillId="0" borderId="0" applyNumberFormat="0" applyFill="0" applyBorder="0" applyAlignment="0" applyProtection="0"/>
    <xf numFmtId="0" fontId="29" fillId="62" borderId="0" applyNumberFormat="0" applyBorder="0" applyAlignment="0" applyProtection="0"/>
    <xf numFmtId="0" fontId="26" fillId="24" borderId="0" applyBorder="0" applyProtection="0"/>
    <xf numFmtId="0" fontId="66" fillId="0" borderId="0"/>
    <xf numFmtId="0" fontId="26" fillId="24" borderId="0" applyNumberFormat="0" applyBorder="0" applyAlignment="0" applyProtection="0"/>
    <xf numFmtId="0" fontId="26" fillId="7" borderId="0" applyNumberFormat="0" applyBorder="0" applyAlignment="0" applyProtection="0"/>
    <xf numFmtId="0" fontId="29" fillId="12" borderId="0" applyNumberFormat="0" applyBorder="0" applyAlignment="0" applyProtection="0"/>
    <xf numFmtId="0" fontId="26" fillId="7" borderId="0" applyNumberFormat="0" applyBorder="0" applyAlignment="0" applyProtection="0"/>
    <xf numFmtId="0" fontId="26" fillId="55" borderId="0" applyBorder="0" applyProtection="0"/>
    <xf numFmtId="0" fontId="26" fillId="55" borderId="0" applyNumberFormat="0" applyBorder="0" applyAlignment="0" applyProtection="0"/>
    <xf numFmtId="0" fontId="29" fillId="31" borderId="0" applyNumberFormat="0" applyBorder="0" applyAlignment="0" applyProtection="0"/>
    <xf numFmtId="0" fontId="29" fillId="80" borderId="0" applyNumberFormat="0" applyBorder="0" applyAlignment="0" applyProtection="0"/>
    <xf numFmtId="0" fontId="26" fillId="24" borderId="0" applyNumberFormat="0" applyBorder="0" applyAlignment="0" applyProtection="0"/>
    <xf numFmtId="0" fontId="38" fillId="81" borderId="0" applyBorder="0" applyProtection="0"/>
    <xf numFmtId="0" fontId="26" fillId="24" borderId="0" applyNumberFormat="0" applyBorder="0" applyAlignment="0" applyProtection="0"/>
    <xf numFmtId="0" fontId="50" fillId="61" borderId="0" applyNumberFormat="0" applyBorder="0" applyAlignment="0" applyProtection="0"/>
    <xf numFmtId="0" fontId="38" fillId="0" borderId="12" applyNumberFormat="0" applyFill="0" applyAlignment="0" applyProtection="0"/>
    <xf numFmtId="0" fontId="44" fillId="0" borderId="0"/>
    <xf numFmtId="0" fontId="112" fillId="0" borderId="0"/>
    <xf numFmtId="0" fontId="26" fillId="7" borderId="0" applyNumberFormat="0" applyBorder="0" applyAlignment="0" applyProtection="0"/>
    <xf numFmtId="0" fontId="38" fillId="0" borderId="12" applyNumberFormat="0" applyFill="0" applyAlignment="0" applyProtection="0"/>
    <xf numFmtId="0" fontId="29" fillId="12" borderId="0" applyNumberFormat="0" applyBorder="0" applyAlignment="0" applyProtection="0"/>
    <xf numFmtId="0" fontId="29" fillId="48" borderId="0" applyBorder="0" applyProtection="0"/>
    <xf numFmtId="0" fontId="26" fillId="7" borderId="0" applyNumberFormat="0" applyBorder="0" applyAlignment="0" applyProtection="0"/>
    <xf numFmtId="0" fontId="29" fillId="43" borderId="0" applyNumberFormat="0" applyBorder="0" applyAlignment="0" applyProtection="0"/>
    <xf numFmtId="0" fontId="26" fillId="5" borderId="0" applyNumberFormat="0" applyBorder="0" applyAlignment="0" applyProtection="0"/>
    <xf numFmtId="0" fontId="26" fillId="0" borderId="0"/>
    <xf numFmtId="0" fontId="173" fillId="0" borderId="0"/>
    <xf numFmtId="0" fontId="26" fillId="49" borderId="0" applyNumberFormat="0" applyBorder="0" applyAlignment="0" applyProtection="0"/>
    <xf numFmtId="0" fontId="26" fillId="7" borderId="0" applyNumberFormat="0" applyBorder="0" applyAlignment="0" applyProtection="0"/>
    <xf numFmtId="0" fontId="26" fillId="24" borderId="0" applyNumberFormat="0" applyBorder="0" applyAlignment="0" applyProtection="0"/>
    <xf numFmtId="0" fontId="26" fillId="4" borderId="0" applyNumberFormat="0" applyBorder="0" applyAlignment="0" applyProtection="0"/>
    <xf numFmtId="0" fontId="26" fillId="7" borderId="0" applyNumberFormat="0" applyBorder="0" applyAlignment="0" applyProtection="0"/>
    <xf numFmtId="0" fontId="26" fillId="4" borderId="0" applyNumberFormat="0" applyBorder="0" applyAlignment="0" applyProtection="0"/>
    <xf numFmtId="167" fontId="128" fillId="0" borderId="0"/>
    <xf numFmtId="0" fontId="113" fillId="0" borderId="0"/>
    <xf numFmtId="0" fontId="26" fillId="7" borderId="0" applyNumberFormat="0" applyBorder="0" applyAlignment="0" applyProtection="0"/>
    <xf numFmtId="0" fontId="38" fillId="0" borderId="12" applyNumberFormat="0" applyFill="0" applyAlignment="0" applyProtection="0"/>
    <xf numFmtId="0" fontId="26" fillId="45" borderId="0" applyBorder="0" applyProtection="0"/>
    <xf numFmtId="0" fontId="26" fillId="7" borderId="0" applyNumberFormat="0" applyBorder="0" applyAlignment="0" applyProtection="0"/>
    <xf numFmtId="0" fontId="38" fillId="0" borderId="12" applyNumberFormat="0" applyFill="0" applyAlignment="0" applyProtection="0"/>
    <xf numFmtId="0" fontId="26" fillId="75" borderId="0" applyNumberFormat="0" applyBorder="0" applyAlignment="0" applyProtection="0"/>
    <xf numFmtId="0" fontId="26" fillId="7" borderId="0" applyNumberFormat="0" applyBorder="0" applyAlignment="0" applyProtection="0"/>
    <xf numFmtId="0" fontId="126" fillId="50" borderId="0" applyNumberFormat="0" applyBorder="0" applyAlignment="0" applyProtection="0"/>
    <xf numFmtId="0" fontId="26" fillId="63" borderId="0" applyNumberFormat="0" applyBorder="0" applyAlignment="0" applyProtection="0"/>
    <xf numFmtId="0" fontId="26" fillId="7" borderId="0" applyNumberFormat="0" applyBorder="0" applyAlignment="0" applyProtection="0"/>
    <xf numFmtId="0" fontId="29" fillId="36" borderId="0" applyNumberFormat="0" applyBorder="0" applyAlignment="0" applyProtection="0"/>
    <xf numFmtId="0" fontId="26" fillId="7" borderId="0" applyNumberFormat="0" applyBorder="0" applyAlignment="0" applyProtection="0"/>
    <xf numFmtId="0" fontId="26" fillId="26" borderId="0" applyBorder="0" applyProtection="0"/>
    <xf numFmtId="0" fontId="26" fillId="24" borderId="0" applyNumberFormat="0" applyBorder="0" applyAlignment="0" applyProtection="0"/>
    <xf numFmtId="0" fontId="26" fillId="13" borderId="0" applyBorder="0" applyProtection="0"/>
    <xf numFmtId="0" fontId="26" fillId="24" borderId="0" applyNumberFormat="0" applyBorder="0" applyAlignment="0" applyProtection="0"/>
    <xf numFmtId="0" fontId="26" fillId="7" borderId="0" applyNumberFormat="0" applyBorder="0" applyAlignment="0" applyProtection="0"/>
    <xf numFmtId="0" fontId="26" fillId="63"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50" fillId="61" borderId="0" applyNumberFormat="0" applyBorder="0" applyAlignment="0" applyProtection="0"/>
    <xf numFmtId="0" fontId="26" fillId="41" borderId="0" applyBorder="0" applyProtection="0"/>
    <xf numFmtId="0" fontId="26" fillId="49" borderId="0" applyNumberFormat="0" applyBorder="0" applyAlignment="0" applyProtection="0"/>
    <xf numFmtId="0" fontId="50" fillId="64" borderId="0" applyNumberFormat="0" applyBorder="0" applyAlignment="0" applyProtection="0"/>
    <xf numFmtId="0" fontId="26" fillId="40" borderId="0" applyNumberFormat="0" applyBorder="0" applyAlignment="0" applyProtection="0"/>
    <xf numFmtId="0" fontId="50" fillId="64" borderId="0" applyNumberFormat="0" applyBorder="0" applyAlignment="0" applyProtection="0"/>
    <xf numFmtId="0" fontId="50" fillId="16" borderId="0" applyNumberFormat="0" applyBorder="0" applyAlignment="0" applyProtection="0"/>
    <xf numFmtId="0" fontId="26" fillId="19" borderId="0" applyNumberFormat="0" applyBorder="0" applyAlignment="0" applyProtection="0"/>
    <xf numFmtId="0" fontId="50" fillId="64" borderId="0" applyNumberFormat="0" applyBorder="0" applyAlignment="0" applyProtection="0"/>
    <xf numFmtId="0" fontId="26" fillId="19" borderId="0" applyNumberFormat="0" applyBorder="0" applyAlignment="0" applyProtection="0"/>
    <xf numFmtId="0" fontId="31" fillId="0" borderId="0" applyNumberFormat="0" applyFill="0" applyBorder="0" applyAlignment="0" applyProtection="0">
      <alignment vertical="top"/>
      <protection locked="0"/>
    </xf>
    <xf numFmtId="0" fontId="80" fillId="76" borderId="0" applyNumberFormat="0" applyBorder="0" applyAlignment="0" applyProtection="0"/>
    <xf numFmtId="0" fontId="29" fillId="27" borderId="0" applyNumberFormat="0" applyBorder="0" applyAlignment="0" applyProtection="0"/>
    <xf numFmtId="0" fontId="26" fillId="5" borderId="0" applyNumberFormat="0" applyBorder="0" applyAlignment="0" applyProtection="0"/>
    <xf numFmtId="0" fontId="80" fillId="7" borderId="0" applyNumberFormat="0" applyBorder="0" applyAlignment="0" applyProtection="0"/>
    <xf numFmtId="0" fontId="54" fillId="0" borderId="0">
      <alignment horizontal="right" vertical="top"/>
    </xf>
    <xf numFmtId="0" fontId="96" fillId="76" borderId="0">
      <alignment horizontal="right" vertical="top"/>
    </xf>
    <xf numFmtId="0" fontId="26" fillId="5" borderId="0" applyNumberFormat="0" applyBorder="0" applyAlignment="0" applyProtection="0"/>
    <xf numFmtId="0" fontId="80" fillId="54" borderId="0" applyNumberFormat="0" applyBorder="0" applyAlignment="0" applyProtection="0"/>
    <xf numFmtId="0" fontId="26" fillId="5" borderId="0" applyNumberFormat="0" applyBorder="0" applyAlignment="0" applyProtection="0"/>
    <xf numFmtId="0" fontId="80" fillId="44" borderId="0" applyNumberFormat="0" applyBorder="0" applyAlignment="0" applyProtection="0"/>
    <xf numFmtId="0" fontId="26" fillId="5" borderId="0" applyNumberFormat="0" applyBorder="0" applyAlignment="0" applyProtection="0"/>
    <xf numFmtId="0" fontId="80" fillId="7" borderId="0" applyNumberFormat="0" applyBorder="0" applyAlignment="0" applyProtection="0"/>
    <xf numFmtId="0" fontId="39" fillId="0" borderId="0" applyNumberFormat="0" applyFill="0" applyBorder="0" applyAlignment="0" applyProtection="0">
      <alignment vertical="top"/>
      <protection locked="0"/>
    </xf>
    <xf numFmtId="0" fontId="26" fillId="15" borderId="0" applyNumberFormat="0" applyBorder="0" applyAlignment="0" applyProtection="0"/>
    <xf numFmtId="0" fontId="26" fillId="3" borderId="0"/>
    <xf numFmtId="0" fontId="31" fillId="0" borderId="0" applyNumberFormat="0" applyFill="0" applyBorder="0" applyAlignment="0" applyProtection="0"/>
    <xf numFmtId="0" fontId="29" fillId="17" borderId="0" applyNumberFormat="0" applyBorder="0" applyAlignment="0" applyProtection="0"/>
    <xf numFmtId="0" fontId="26" fillId="3" borderId="0" applyNumberFormat="0" applyBorder="0" applyAlignment="0" applyProtection="0"/>
    <xf numFmtId="0" fontId="26" fillId="15" borderId="0" applyNumberFormat="0" applyBorder="0" applyAlignment="0" applyProtection="0"/>
    <xf numFmtId="0" fontId="27" fillId="0" borderId="0" applyBorder="0" applyProtection="0"/>
    <xf numFmtId="0" fontId="27" fillId="0" borderId="0" applyBorder="0" applyProtection="0"/>
    <xf numFmtId="0" fontId="39" fillId="0" borderId="0" applyNumberFormat="0" applyFill="0" applyBorder="0" applyAlignment="0" applyProtection="0">
      <alignment vertical="top"/>
      <protection locked="0"/>
    </xf>
    <xf numFmtId="0" fontId="26" fillId="5" borderId="0" applyNumberFormat="0" applyBorder="0" applyAlignment="0" applyProtection="0"/>
    <xf numFmtId="0" fontId="9" fillId="0" borderId="0" applyNumberFormat="0" applyFill="0" applyBorder="0" applyAlignment="0" applyProtection="0"/>
    <xf numFmtId="0" fontId="29" fillId="4" borderId="0" applyNumberFormat="0" applyBorder="0" applyAlignment="0" applyProtection="0"/>
    <xf numFmtId="0" fontId="26" fillId="40" borderId="0" applyNumberFormat="0" applyBorder="0" applyAlignment="0" applyProtection="0"/>
    <xf numFmtId="0" fontId="29" fillId="46" borderId="0" applyNumberFormat="0" applyBorder="0" applyAlignment="0" applyProtection="0"/>
    <xf numFmtId="0" fontId="26" fillId="26" borderId="0"/>
    <xf numFmtId="0" fontId="29" fillId="57" borderId="0" applyNumberFormat="0" applyBorder="0" applyAlignment="0" applyProtection="0"/>
    <xf numFmtId="0" fontId="26" fillId="15" borderId="0" applyNumberFormat="0" applyBorder="0" applyAlignment="0" applyProtection="0"/>
    <xf numFmtId="0" fontId="27" fillId="0" borderId="0" applyBorder="0" applyProtection="0"/>
    <xf numFmtId="0" fontId="27" fillId="0" borderId="0" applyBorder="0" applyProtection="0"/>
    <xf numFmtId="199" fontId="9" fillId="0" borderId="0"/>
    <xf numFmtId="200" fontId="131" fillId="0" borderId="0"/>
    <xf numFmtId="0" fontId="26" fillId="52" borderId="0" applyNumberFormat="0" applyBorder="0" applyAlignment="0" applyProtection="0"/>
    <xf numFmtId="0" fontId="26" fillId="3" borderId="0" applyNumberFormat="0" applyBorder="0" applyAlignment="0" applyProtection="0"/>
    <xf numFmtId="0" fontId="26" fillId="63" borderId="0" applyNumberFormat="0" applyBorder="0" applyAlignment="0" applyProtection="0"/>
    <xf numFmtId="0" fontId="26" fillId="26" borderId="0" applyNumberFormat="0" applyBorder="0" applyAlignment="0" applyProtection="0"/>
    <xf numFmtId="0" fontId="26" fillId="3" borderId="0" applyBorder="0" applyProtection="0"/>
    <xf numFmtId="0" fontId="26" fillId="3" borderId="0" applyNumberFormat="0" applyBorder="0" applyAlignment="0" applyProtection="0"/>
    <xf numFmtId="0" fontId="26" fillId="49" borderId="0" applyNumberFormat="0" applyBorder="0" applyAlignment="0" applyProtection="0"/>
    <xf numFmtId="0" fontId="26" fillId="5" borderId="0" applyNumberFormat="0" applyBorder="0" applyAlignment="0" applyProtection="0"/>
    <xf numFmtId="0" fontId="57" fillId="10" borderId="5" applyNumberFormat="0" applyAlignment="0" applyProtection="0"/>
    <xf numFmtId="0" fontId="26" fillId="5" borderId="0" applyNumberFormat="0" applyBorder="0" applyAlignment="0" applyProtection="0"/>
    <xf numFmtId="0" fontId="29" fillId="12" borderId="0" applyNumberFormat="0" applyBorder="0" applyAlignment="0" applyProtection="0"/>
    <xf numFmtId="0" fontId="26" fillId="5"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9" fillId="35" borderId="0" applyNumberFormat="0" applyBorder="0" applyAlignment="0" applyProtection="0"/>
    <xf numFmtId="0" fontId="26" fillId="3" borderId="0" applyNumberFormat="0" applyBorder="0" applyAlignment="0" applyProtection="0"/>
    <xf numFmtId="0" fontId="45" fillId="0" borderId="0" applyNumberFormat="0" applyFill="0" applyBorder="0" applyAlignment="0" applyProtection="0"/>
    <xf numFmtId="0" fontId="27" fillId="0" borderId="0" applyBorder="0" applyProtection="0"/>
    <xf numFmtId="0" fontId="26" fillId="5" borderId="0" applyNumberFormat="0" applyBorder="0" applyAlignment="0" applyProtection="0"/>
    <xf numFmtId="0" fontId="26" fillId="5" borderId="0" applyNumberFormat="0" applyBorder="0" applyAlignment="0" applyProtection="0"/>
    <xf numFmtId="0" fontId="29" fillId="34" borderId="0" applyNumberFormat="0" applyBorder="0" applyAlignment="0" applyProtection="0"/>
    <xf numFmtId="0" fontId="26" fillId="49" borderId="0" applyNumberFormat="0" applyBorder="0" applyAlignment="0" applyProtection="0"/>
    <xf numFmtId="0" fontId="26" fillId="5" borderId="0" applyNumberFormat="0" applyBorder="0" applyAlignment="0" applyProtection="0"/>
    <xf numFmtId="0" fontId="60" fillId="0" borderId="0"/>
    <xf numFmtId="0" fontId="33" fillId="18" borderId="0" applyNumberFormat="0" applyBorder="0" applyAlignment="0" applyProtection="0"/>
    <xf numFmtId="0" fontId="29" fillId="6" borderId="0" applyNumberFormat="0" applyBorder="0" applyAlignment="0" applyProtection="0"/>
    <xf numFmtId="0" fontId="26" fillId="3" borderId="0" applyNumberFormat="0" applyBorder="0" applyAlignment="0" applyProtection="0"/>
    <xf numFmtId="0" fontId="26" fillId="5"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9" fillId="19" borderId="0"/>
    <xf numFmtId="0" fontId="26" fillId="5" borderId="0" applyNumberFormat="0" applyBorder="0" applyAlignment="0" applyProtection="0"/>
    <xf numFmtId="0" fontId="26" fillId="40" borderId="0" applyBorder="0" applyProtection="0"/>
    <xf numFmtId="0" fontId="26" fillId="40" borderId="0" applyNumberFormat="0" applyBorder="0" applyAlignment="0" applyProtection="0"/>
    <xf numFmtId="0" fontId="26" fillId="19" borderId="0" applyNumberFormat="0" applyBorder="0" applyAlignment="0" applyProtection="0"/>
    <xf numFmtId="0" fontId="26" fillId="40" borderId="0" applyNumberFormat="0" applyBorder="0" applyAlignment="0" applyProtection="0"/>
    <xf numFmtId="0" fontId="37" fillId="46" borderId="0" applyNumberFormat="0" applyBorder="0" applyAlignment="0" applyProtection="0"/>
    <xf numFmtId="0" fontId="26" fillId="19" borderId="0" applyNumberFormat="0" applyBorder="0" applyAlignment="0" applyProtection="0"/>
    <xf numFmtId="0" fontId="29" fillId="87" borderId="0" applyNumberFormat="0" applyBorder="0" applyAlignment="0" applyProtection="0"/>
    <xf numFmtId="0" fontId="29" fillId="12" borderId="0" applyNumberFormat="0" applyBorder="0" applyAlignment="0" applyProtection="0"/>
    <xf numFmtId="0" fontId="29" fillId="31" borderId="0" applyNumberFormat="0" applyBorder="0" applyAlignment="0" applyProtection="0"/>
    <xf numFmtId="0" fontId="81" fillId="0" borderId="20" applyAlignment="0"/>
    <xf numFmtId="0" fontId="26" fillId="19" borderId="0" applyNumberFormat="0" applyBorder="0" applyAlignment="0" applyProtection="0"/>
    <xf numFmtId="0" fontId="47" fillId="0" borderId="0" applyBorder="0" applyProtection="0"/>
    <xf numFmtId="0" fontId="26" fillId="40" borderId="0" applyNumberFormat="0" applyBorder="0" applyAlignment="0" applyProtection="0"/>
    <xf numFmtId="0" fontId="26" fillId="19" borderId="0" applyNumberFormat="0" applyBorder="0" applyAlignment="0" applyProtection="0"/>
    <xf numFmtId="0" fontId="47" fillId="0" borderId="0" applyBorder="0" applyProtection="0"/>
    <xf numFmtId="0" fontId="31" fillId="0" borderId="0" applyNumberFormat="0" applyFill="0" applyBorder="0" applyAlignment="0" applyProtection="0"/>
    <xf numFmtId="0" fontId="26" fillId="40" borderId="0" applyNumberFormat="0" applyBorder="0" applyAlignment="0" applyProtection="0"/>
    <xf numFmtId="0" fontId="26" fillId="19" borderId="0" applyNumberFormat="0" applyBorder="0" applyAlignment="0" applyProtection="0"/>
    <xf numFmtId="0" fontId="26" fillId="40" borderId="0" applyNumberFormat="0" applyBorder="0" applyAlignment="0" applyProtection="0"/>
    <xf numFmtId="0" fontId="26" fillId="19" borderId="0" applyNumberFormat="0" applyBorder="0" applyAlignment="0" applyProtection="0"/>
    <xf numFmtId="0" fontId="173" fillId="0" borderId="0"/>
    <xf numFmtId="0" fontId="44" fillId="0" borderId="0"/>
    <xf numFmtId="0" fontId="26" fillId="19" borderId="0" applyNumberFormat="0" applyBorder="0" applyAlignment="0" applyProtection="0"/>
    <xf numFmtId="0" fontId="60" fillId="0" borderId="0"/>
    <xf numFmtId="0" fontId="29" fillId="34" borderId="0" applyNumberFormat="0" applyBorder="0" applyAlignment="0" applyProtection="0"/>
    <xf numFmtId="0" fontId="26" fillId="19" borderId="0" applyNumberFormat="0" applyBorder="0" applyAlignment="0" applyProtection="0"/>
    <xf numFmtId="9" fontId="9" fillId="0" borderId="0" applyFill="0" applyBorder="0" applyAlignment="0" applyProtection="0"/>
    <xf numFmtId="0" fontId="29" fillId="43" borderId="0" applyNumberFormat="0" applyBorder="0" applyAlignment="0" applyProtection="0"/>
    <xf numFmtId="0" fontId="26" fillId="19" borderId="0" applyNumberFormat="0" applyBorder="0" applyAlignment="0" applyProtection="0"/>
    <xf numFmtId="0" fontId="29" fillId="29" borderId="0" applyNumberFormat="0" applyBorder="0" applyAlignment="0" applyProtection="0"/>
    <xf numFmtId="0" fontId="26" fillId="19" borderId="0" applyNumberFormat="0" applyBorder="0" applyAlignment="0" applyProtection="0"/>
    <xf numFmtId="0" fontId="26" fillId="40" borderId="0" applyNumberFormat="0" applyBorder="0" applyAlignment="0" applyProtection="0"/>
    <xf numFmtId="0" fontId="132" fillId="0" borderId="20" applyAlignment="0"/>
    <xf numFmtId="0" fontId="26" fillId="19" borderId="0" applyNumberFormat="0" applyBorder="0" applyAlignment="0" applyProtection="0"/>
    <xf numFmtId="0" fontId="9" fillId="41" borderId="10" applyNumberFormat="0" applyAlignment="0" applyProtection="0"/>
    <xf numFmtId="0" fontId="26" fillId="40" borderId="0" applyNumberFormat="0" applyBorder="0" applyAlignment="0" applyProtection="0"/>
    <xf numFmtId="0" fontId="29" fillId="3" borderId="0" applyBorder="0" applyProtection="0"/>
    <xf numFmtId="0" fontId="26" fillId="19" borderId="0" applyNumberFormat="0" applyBorder="0" applyAlignment="0" applyProtection="0"/>
    <xf numFmtId="0" fontId="70" fillId="27" borderId="0" applyNumberFormat="0" applyBorder="0" applyAlignment="0" applyProtection="0"/>
    <xf numFmtId="0" fontId="26" fillId="19" borderId="0" applyNumberFormat="0" applyBorder="0" applyAlignment="0" applyProtection="0"/>
    <xf numFmtId="0" fontId="33" fillId="9" borderId="0" applyNumberFormat="0" applyBorder="0" applyAlignment="0" applyProtection="0"/>
    <xf numFmtId="9" fontId="9" fillId="0" borderId="0" applyFill="0" applyBorder="0" applyAlignment="0" applyProtection="0"/>
    <xf numFmtId="0" fontId="29" fillId="43" borderId="0" applyNumberFormat="0" applyBorder="0" applyAlignment="0" applyProtection="0"/>
    <xf numFmtId="0" fontId="70" fillId="64" borderId="0" applyNumberFormat="0" applyBorder="0" applyAlignment="0" applyProtection="0"/>
    <xf numFmtId="0" fontId="26" fillId="19" borderId="0" applyNumberFormat="0" applyBorder="0" applyAlignment="0" applyProtection="0"/>
    <xf numFmtId="0" fontId="29" fillId="20" borderId="0" applyNumberFormat="0" applyBorder="0" applyAlignment="0" applyProtection="0"/>
    <xf numFmtId="0" fontId="29" fillId="4" borderId="0"/>
    <xf numFmtId="0" fontId="26" fillId="19" borderId="0" applyNumberFormat="0" applyBorder="0" applyAlignment="0" applyProtection="0"/>
    <xf numFmtId="0" fontId="26" fillId="4" borderId="0" applyNumberFormat="0" applyBorder="0" applyAlignment="0" applyProtection="0"/>
    <xf numFmtId="0" fontId="27" fillId="0" borderId="0" applyBorder="0" applyProtection="0"/>
    <xf numFmtId="0" fontId="26" fillId="26"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0" borderId="0" applyBorder="0" applyProtection="0"/>
    <xf numFmtId="0" fontId="27" fillId="0" borderId="0" applyBorder="0" applyProtection="0"/>
    <xf numFmtId="0" fontId="26" fillId="26" borderId="0" applyNumberFormat="0" applyBorder="0" applyAlignment="0" applyProtection="0"/>
    <xf numFmtId="0" fontId="26" fillId="4" borderId="0" applyNumberFormat="0" applyBorder="0" applyAlignment="0" applyProtection="0"/>
    <xf numFmtId="0" fontId="26" fillId="26" borderId="0" applyNumberFormat="0" applyBorder="0" applyAlignment="0" applyProtection="0"/>
    <xf numFmtId="0" fontId="26" fillId="37" borderId="0" applyNumberFormat="0" applyBorder="0" applyAlignment="0" applyProtection="0"/>
    <xf numFmtId="0" fontId="26" fillId="4" borderId="0" applyNumberFormat="0" applyBorder="0" applyAlignment="0" applyProtection="0"/>
    <xf numFmtId="194" fontId="9" fillId="0" borderId="0" applyFont="0" applyFill="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6" fillId="26" borderId="0" applyNumberFormat="0" applyBorder="0" applyAlignment="0" applyProtection="0"/>
    <xf numFmtId="0" fontId="26" fillId="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0" borderId="0" applyBorder="0" applyProtection="0"/>
    <xf numFmtId="0" fontId="29" fillId="29" borderId="0" applyNumberFormat="0" applyBorder="0" applyAlignment="0" applyProtection="0"/>
    <xf numFmtId="0" fontId="29" fillId="29" borderId="0" applyNumberFormat="0" applyBorder="0" applyAlignment="0" applyProtection="0"/>
    <xf numFmtId="204" fontId="109" fillId="0" borderId="0">
      <protection locked="0"/>
    </xf>
    <xf numFmtId="0" fontId="26" fillId="26" borderId="0" applyNumberFormat="0" applyBorder="0" applyAlignment="0" applyProtection="0"/>
    <xf numFmtId="0" fontId="27" fillId="0" borderId="0" applyBorder="0" applyProtection="0"/>
    <xf numFmtId="0" fontId="27" fillId="0" borderId="0" applyBorder="0" applyProtection="0"/>
    <xf numFmtId="0" fontId="26" fillId="4" borderId="0" applyNumberFormat="0" applyBorder="0" applyAlignment="0" applyProtection="0"/>
    <xf numFmtId="0" fontId="26" fillId="26"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0" borderId="0" applyBorder="0" applyProtection="0"/>
    <xf numFmtId="0" fontId="29" fillId="3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9" fontId="9" fillId="0" borderId="0" applyFill="0" applyBorder="0" applyAlignment="0" applyProtection="0"/>
    <xf numFmtId="0" fontId="29" fillId="60" borderId="0" applyNumberFormat="0" applyBorder="0" applyAlignment="0" applyProtection="0"/>
    <xf numFmtId="0" fontId="26" fillId="13" borderId="0" applyNumberFormat="0" applyBorder="0" applyAlignment="0" applyProtection="0"/>
    <xf numFmtId="0" fontId="26" fillId="49" borderId="0" applyNumberFormat="0" applyBorder="0" applyAlignment="0" applyProtection="0"/>
    <xf numFmtId="0" fontId="29" fillId="43" borderId="0" applyNumberFormat="0" applyBorder="0" applyAlignment="0" applyProtection="0"/>
    <xf numFmtId="0" fontId="29" fillId="47" borderId="0" applyBorder="0" applyProtection="0"/>
    <xf numFmtId="0" fontId="26" fillId="15" borderId="0" applyNumberFormat="0" applyBorder="0" applyAlignment="0" applyProtection="0"/>
    <xf numFmtId="0" fontId="29" fillId="57" borderId="0" applyNumberFormat="0" applyBorder="0" applyAlignment="0" applyProtection="0"/>
    <xf numFmtId="0" fontId="26" fillId="15" borderId="0" applyNumberFormat="0" applyBorder="0" applyAlignment="0" applyProtection="0"/>
    <xf numFmtId="0" fontId="29" fillId="57" borderId="0" applyNumberFormat="0" applyBorder="0" applyAlignment="0" applyProtection="0"/>
    <xf numFmtId="0" fontId="26" fillId="15" borderId="0" applyNumberFormat="0" applyBorder="0" applyAlignment="0" applyProtection="0"/>
    <xf numFmtId="0" fontId="99" fillId="0" borderId="0" applyNumberFormat="0" applyFill="0" applyBorder="0" applyAlignment="0" applyProtection="0"/>
    <xf numFmtId="0" fontId="26" fillId="52" borderId="0" applyBorder="0" applyProtection="0"/>
    <xf numFmtId="0" fontId="26" fillId="5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5" borderId="0" applyNumberFormat="0" applyBorder="0" applyAlignment="0" applyProtection="0"/>
    <xf numFmtId="0" fontId="26" fillId="15" borderId="0" applyNumberFormat="0" applyBorder="0" applyAlignment="0" applyProtection="0"/>
    <xf numFmtId="0" fontId="26" fillId="5" borderId="0" applyNumberFormat="0" applyBorder="0" applyAlignment="0" applyProtection="0"/>
    <xf numFmtId="0" fontId="26" fillId="15" borderId="0" applyNumberFormat="0" applyBorder="0" applyAlignment="0" applyProtection="0"/>
    <xf numFmtId="0" fontId="26" fillId="5" borderId="0" applyNumberFormat="0" applyBorder="0" applyAlignment="0" applyProtection="0"/>
    <xf numFmtId="0" fontId="26" fillId="13"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33" fillId="9" borderId="0" applyNumberFormat="0" applyBorder="0" applyAlignment="0" applyProtection="0"/>
    <xf numFmtId="176" fontId="9" fillId="0" borderId="0" applyFill="0" applyBorder="0" applyAlignment="0" applyProtection="0"/>
    <xf numFmtId="0" fontId="9" fillId="41" borderId="10" applyNumberFormat="0" applyAlignment="0" applyProtection="0"/>
    <xf numFmtId="0" fontId="29" fillId="4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9" fillId="3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0" borderId="0" applyBorder="0" applyProtection="0"/>
    <xf numFmtId="0" fontId="27" fillId="0" borderId="0" applyBorder="0" applyProtection="0"/>
    <xf numFmtId="0" fontId="26" fillId="15" borderId="0" applyNumberFormat="0" applyBorder="0" applyAlignment="0" applyProtection="0"/>
    <xf numFmtId="0" fontId="26" fillId="51" borderId="0" applyNumberFormat="0" applyBorder="0" applyAlignment="0" applyProtection="0"/>
    <xf numFmtId="0" fontId="26" fillId="49" borderId="0" applyNumberFormat="0" applyBorder="0" applyAlignment="0" applyProtection="0"/>
    <xf numFmtId="0" fontId="40" fillId="14" borderId="0" applyNumberFormat="0" applyBorder="0" applyAlignment="0" applyProtection="0"/>
    <xf numFmtId="0" fontId="29" fillId="75" borderId="0" applyNumberFormat="0" applyBorder="0" applyAlignment="0" applyProtection="0"/>
    <xf numFmtId="0" fontId="26" fillId="13" borderId="0" applyNumberFormat="0" applyBorder="0" applyAlignment="0" applyProtection="0"/>
    <xf numFmtId="0" fontId="26" fillId="49"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9" fillId="34" borderId="0" applyNumberFormat="0" applyBorder="0" applyAlignment="0" applyProtection="0"/>
    <xf numFmtId="0" fontId="27" fillId="0" borderId="0" applyBorder="0" applyProtection="0"/>
    <xf numFmtId="0" fontId="26" fillId="15" borderId="0" applyNumberFormat="0" applyBorder="0" applyAlignment="0" applyProtection="0"/>
    <xf numFmtId="0" fontId="27" fillId="0" borderId="0" applyBorder="0" applyProtection="0"/>
    <xf numFmtId="0" fontId="29" fillId="34" borderId="0" applyBorder="0" applyProtection="0"/>
    <xf numFmtId="0" fontId="26" fillId="13" borderId="0" applyNumberFormat="0" applyBorder="0" applyAlignment="0" applyProtection="0"/>
    <xf numFmtId="0" fontId="27" fillId="0" borderId="0" applyBorder="0" applyProtection="0"/>
    <xf numFmtId="0" fontId="27" fillId="0" borderId="0" applyBorder="0" applyProtection="0"/>
    <xf numFmtId="0" fontId="29" fillId="46" borderId="0"/>
    <xf numFmtId="0" fontId="26" fillId="15" borderId="0" applyNumberFormat="0" applyBorder="0" applyAlignment="0" applyProtection="0"/>
    <xf numFmtId="0" fontId="26" fillId="3" borderId="0" applyBorder="0" applyProtection="0"/>
    <xf numFmtId="0" fontId="26" fillId="5" borderId="0" applyNumberFormat="0" applyBorder="0" applyAlignment="0" applyProtection="0"/>
    <xf numFmtId="206" fontId="83" fillId="0" borderId="0"/>
    <xf numFmtId="0" fontId="26" fillId="3" borderId="0" applyNumberFormat="0" applyBorder="0" applyAlignment="0" applyProtection="0"/>
    <xf numFmtId="0" fontId="96" fillId="76" borderId="0">
      <alignment horizontal="left" vertical="top"/>
    </xf>
    <xf numFmtId="0" fontId="26" fillId="5" borderId="0" applyNumberFormat="0" applyBorder="0" applyAlignment="0" applyProtection="0"/>
    <xf numFmtId="0" fontId="26" fillId="3" borderId="0" applyNumberFormat="0" applyBorder="0" applyAlignment="0" applyProtection="0"/>
    <xf numFmtId="0" fontId="26" fillId="0" borderId="0" applyBorder="0" applyProtection="0"/>
    <xf numFmtId="0" fontId="26" fillId="0" borderId="0" applyBorder="0" applyProtection="0"/>
    <xf numFmtId="0" fontId="29" fillId="43" borderId="0" applyNumberFormat="0" applyBorder="0" applyAlignment="0" applyProtection="0"/>
    <xf numFmtId="0" fontId="120" fillId="0" borderId="0">
      <alignment horizontal="right" vertical="top"/>
    </xf>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7" fillId="0" borderId="0" applyBorder="0" applyProtection="0"/>
    <xf numFmtId="0" fontId="27" fillId="0" borderId="0" applyBorder="0" applyProtection="0"/>
    <xf numFmtId="0" fontId="26" fillId="5"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187" fontId="27" fillId="0" borderId="0" applyFill="0" applyBorder="0" applyAlignment="0" applyProtection="0"/>
    <xf numFmtId="0" fontId="57" fillId="48" borderId="5" applyNumberFormat="0" applyAlignment="0" applyProtection="0"/>
    <xf numFmtId="0" fontId="52" fillId="0" borderId="0">
      <alignment horizontal="left" vertical="top"/>
    </xf>
    <xf numFmtId="0" fontId="54" fillId="0" borderId="0">
      <alignment horizontal="left" vertical="top"/>
    </xf>
    <xf numFmtId="0" fontId="26" fillId="80"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30" borderId="0" applyBorder="0" applyProtection="0"/>
    <xf numFmtId="0" fontId="26" fillId="5" borderId="0" applyNumberFormat="0" applyBorder="0" applyAlignment="0" applyProtection="0"/>
    <xf numFmtId="167" fontId="26" fillId="80"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43" fillId="0" borderId="0" applyNumberFormat="0" applyFill="0" applyBorder="0" applyAlignment="0" applyProtection="0"/>
    <xf numFmtId="0" fontId="26" fillId="5" borderId="0" applyNumberFormat="0" applyBorder="0" applyAlignment="0" applyProtection="0"/>
    <xf numFmtId="0" fontId="27" fillId="0" borderId="0" applyBorder="0" applyProtection="0"/>
    <xf numFmtId="0" fontId="26" fillId="5" borderId="0" applyNumberFormat="0" applyBorder="0" applyAlignment="0" applyProtection="0"/>
    <xf numFmtId="2" fontId="9" fillId="0" borderId="0">
      <alignment horizontal="right"/>
    </xf>
    <xf numFmtId="0" fontId="26" fillId="3" borderId="0" applyNumberFormat="0" applyBorder="0" applyAlignment="0" applyProtection="0"/>
    <xf numFmtId="0" fontId="52" fillId="0" borderId="0">
      <alignment horizontal="right" vertical="top"/>
    </xf>
    <xf numFmtId="0" fontId="86" fillId="0" borderId="0">
      <alignment horizontal="right" vertical="top"/>
    </xf>
    <xf numFmtId="0" fontId="26" fillId="5" borderId="0" applyNumberFormat="0" applyBorder="0" applyAlignment="0" applyProtection="0"/>
    <xf numFmtId="0" fontId="26" fillId="3"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43" fillId="0" borderId="0" applyNumberFormat="0" applyFill="0" applyBorder="0" applyAlignment="0" applyProtection="0"/>
    <xf numFmtId="0" fontId="26" fillId="5" borderId="0" applyNumberFormat="0" applyBorder="0" applyAlignment="0" applyProtection="0"/>
    <xf numFmtId="0" fontId="29" fillId="17" borderId="0" applyNumberFormat="0" applyBorder="0" applyAlignment="0" applyProtection="0"/>
    <xf numFmtId="0" fontId="29" fillId="57" borderId="0"/>
    <xf numFmtId="0" fontId="26" fillId="5" borderId="0" applyNumberFormat="0" applyBorder="0" applyAlignment="0" applyProtection="0"/>
    <xf numFmtId="0" fontId="29" fillId="36" borderId="0" applyNumberFormat="0" applyBorder="0" applyAlignment="0" applyProtection="0"/>
    <xf numFmtId="0" fontId="26" fillId="63" borderId="0" applyBorder="0" applyProtection="0"/>
    <xf numFmtId="0" fontId="57" fillId="48" borderId="5" applyNumberFormat="0" applyAlignment="0" applyProtection="0"/>
    <xf numFmtId="203" fontId="9" fillId="0" borderId="0" applyFill="0" applyBorder="0" applyAlignment="0" applyProtection="0"/>
    <xf numFmtId="0" fontId="26" fillId="49" borderId="0" applyNumberFormat="0" applyBorder="0" applyAlignment="0" applyProtection="0"/>
    <xf numFmtId="0" fontId="29" fillId="75" borderId="0" applyNumberFormat="0" applyBorder="0" applyAlignment="0" applyProtection="0"/>
    <xf numFmtId="0" fontId="26" fillId="49" borderId="0" applyNumberFormat="0" applyBorder="0" applyAlignment="0" applyProtection="0"/>
    <xf numFmtId="0" fontId="29" fillId="62" borderId="0" applyBorder="0" applyProtection="0"/>
    <xf numFmtId="0" fontId="59" fillId="0" borderId="15" applyNumberFormat="0" applyFont="0" applyFill="0" applyAlignment="0" applyProtection="0"/>
    <xf numFmtId="0" fontId="26" fillId="49" borderId="0" applyNumberFormat="0" applyBorder="0" applyAlignment="0" applyProtection="0"/>
    <xf numFmtId="0" fontId="26" fillId="49" borderId="0" applyNumberFormat="0" applyBorder="0" applyAlignment="0" applyProtection="0"/>
    <xf numFmtId="0" fontId="29" fillId="60" borderId="0" applyBorder="0" applyProtection="0"/>
    <xf numFmtId="0" fontId="26" fillId="49" borderId="0" applyNumberFormat="0" applyBorder="0" applyAlignment="0" applyProtection="0"/>
    <xf numFmtId="0" fontId="26" fillId="80" borderId="0" applyNumberFormat="0" applyBorder="0" applyAlignment="0" applyProtection="0"/>
    <xf numFmtId="0" fontId="26" fillId="0" borderId="0" applyBorder="0" applyProtection="0"/>
    <xf numFmtId="0" fontId="26" fillId="49" borderId="0" applyNumberFormat="0" applyBorder="0" applyAlignment="0" applyProtection="0"/>
    <xf numFmtId="0" fontId="26" fillId="49" borderId="0" applyNumberFormat="0" applyBorder="0" applyAlignment="0" applyProtection="0"/>
    <xf numFmtId="0" fontId="84" fillId="70"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7" fillId="0" borderId="0" applyBorder="0" applyProtection="0"/>
    <xf numFmtId="0" fontId="27" fillId="0" borderId="0" applyBorder="0" applyProtection="0"/>
    <xf numFmtId="205" fontId="26" fillId="0" borderId="0" applyFill="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9" fillId="12" borderId="0" applyNumberFormat="0" applyBorder="0" applyAlignment="0" applyProtection="0"/>
    <xf numFmtId="167" fontId="29" fillId="22" borderId="0" applyNumberFormat="0" applyBorder="0" applyAlignment="0" applyProtection="0"/>
    <xf numFmtId="0" fontId="29" fillId="39" borderId="0" applyBorder="0" applyProtection="0"/>
    <xf numFmtId="173" fontId="27" fillId="0" borderId="0" applyFill="0" applyBorder="0" applyAlignment="0" applyProtection="0"/>
    <xf numFmtId="0" fontId="26" fillId="49" borderId="0" applyNumberFormat="0" applyBorder="0" applyAlignment="0" applyProtection="0"/>
    <xf numFmtId="0" fontId="105" fillId="42" borderId="0">
      <alignment horizontal="right" vertical="top"/>
    </xf>
    <xf numFmtId="0" fontId="110" fillId="42" borderId="0">
      <alignment horizontal="left" vertical="center"/>
    </xf>
    <xf numFmtId="177" fontId="44" fillId="0" borderId="0" applyFont="0" applyFill="0" applyBorder="0" applyAlignment="0" applyProtection="0"/>
    <xf numFmtId="0" fontId="29" fillId="40" borderId="0" applyNumberFormat="0" applyBorder="0" applyAlignment="0" applyProtection="0"/>
    <xf numFmtId="0" fontId="173" fillId="0" borderId="0"/>
    <xf numFmtId="0" fontId="50" fillId="83" borderId="0" applyNumberFormat="0" applyBorder="0" applyAlignment="0" applyProtection="0"/>
    <xf numFmtId="0" fontId="29" fillId="29" borderId="0" applyNumberFormat="0" applyBorder="0" applyAlignment="0" applyProtection="0"/>
    <xf numFmtId="0" fontId="50" fillId="64" borderId="0" applyNumberFormat="0" applyBorder="0" applyAlignment="0" applyProtection="0"/>
    <xf numFmtId="0" fontId="9" fillId="0" borderId="16" applyNumberFormat="0" applyFill="0" applyAlignment="0" applyProtection="0"/>
    <xf numFmtId="0" fontId="26" fillId="33" borderId="0" applyBorder="0" applyProtection="0"/>
    <xf numFmtId="0" fontId="80" fillId="8" borderId="0" applyNumberFormat="0" applyBorder="0" applyAlignment="0" applyProtection="0"/>
    <xf numFmtId="0" fontId="30" fillId="7" borderId="5" applyNumberFormat="0" applyAlignment="0" applyProtection="0"/>
    <xf numFmtId="0" fontId="80" fillId="32" borderId="0" applyNumberFormat="0" applyBorder="0" applyAlignment="0" applyProtection="0"/>
    <xf numFmtId="0" fontId="30" fillId="55" borderId="26" applyProtection="0"/>
    <xf numFmtId="0" fontId="80" fillId="8" borderId="0" applyNumberFormat="0" applyBorder="0" applyAlignment="0" applyProtection="0"/>
    <xf numFmtId="0" fontId="30" fillId="55" borderId="5" applyNumberFormat="0" applyAlignment="0" applyProtection="0"/>
    <xf numFmtId="0" fontId="80" fillId="5" borderId="0" applyNumberFormat="0" applyBorder="0" applyAlignment="0" applyProtection="0"/>
    <xf numFmtId="0" fontId="80" fillId="7" borderId="0" applyNumberFormat="0" applyBorder="0" applyAlignment="0" applyProtection="0"/>
    <xf numFmtId="198" fontId="137" fillId="0" borderId="0" applyFont="0" applyFill="0" applyBorder="0" applyAlignment="0" applyProtection="0">
      <alignment horizontal="right" vertical="top"/>
    </xf>
    <xf numFmtId="0" fontId="29" fillId="29" borderId="0" applyNumberFormat="0" applyBorder="0" applyAlignment="0" applyProtection="0"/>
    <xf numFmtId="0" fontId="29" fillId="29" borderId="0" applyNumberFormat="0" applyBorder="0" applyAlignment="0" applyProtection="0"/>
    <xf numFmtId="0" fontId="29" fillId="34" borderId="0"/>
    <xf numFmtId="0" fontId="29" fillId="36" borderId="0"/>
    <xf numFmtId="0" fontId="29" fillId="60" borderId="0" applyNumberFormat="0" applyBorder="0" applyAlignment="0" applyProtection="0"/>
    <xf numFmtId="0" fontId="29" fillId="34" borderId="0" applyNumberFormat="0" applyBorder="0" applyAlignment="0" applyProtection="0"/>
    <xf numFmtId="0" fontId="38" fillId="0" borderId="12" applyNumberFormat="0" applyFill="0" applyAlignment="0" applyProtection="0"/>
    <xf numFmtId="0" fontId="29" fillId="40" borderId="0"/>
    <xf numFmtId="0" fontId="29" fillId="40" borderId="0" applyNumberFormat="0" applyBorder="0" applyAlignment="0" applyProtection="0"/>
    <xf numFmtId="0" fontId="29" fillId="26" borderId="0"/>
    <xf numFmtId="0" fontId="29" fillId="20" borderId="0" applyNumberFormat="0" applyBorder="0" applyAlignment="0" applyProtection="0"/>
    <xf numFmtId="0" fontId="29" fillId="26" borderId="0" applyNumberFormat="0" applyBorder="0" applyAlignment="0" applyProtection="0"/>
    <xf numFmtId="0" fontId="29" fillId="73" borderId="0"/>
    <xf numFmtId="0" fontId="30" fillId="7" borderId="5" applyNumberFormat="0" applyAlignment="0" applyProtection="0"/>
    <xf numFmtId="0" fontId="29" fillId="73" borderId="0" applyNumberFormat="0" applyBorder="0" applyAlignment="0" applyProtection="0"/>
    <xf numFmtId="0" fontId="30" fillId="7" borderId="5" applyNumberFormat="0" applyAlignment="0" applyProtection="0"/>
    <xf numFmtId="0" fontId="29" fillId="12" borderId="0" applyNumberFormat="0" applyBorder="0" applyAlignment="0" applyProtection="0"/>
    <xf numFmtId="0" fontId="30" fillId="7" borderId="5" applyNumberFormat="0" applyAlignment="0" applyProtection="0"/>
    <xf numFmtId="0" fontId="29" fillId="46" borderId="0" applyNumberFormat="0" applyBorder="0" applyAlignment="0" applyProtection="0"/>
    <xf numFmtId="0" fontId="29" fillId="27" borderId="0"/>
    <xf numFmtId="0" fontId="27" fillId="0" borderId="0" applyBorder="0" applyProtection="0"/>
    <xf numFmtId="0" fontId="27" fillId="0" borderId="0" applyBorder="0" applyProtection="0"/>
    <xf numFmtId="0" fontId="29" fillId="27" borderId="0" applyNumberFormat="0" applyBorder="0" applyAlignment="0" applyProtection="0"/>
    <xf numFmtId="0" fontId="29" fillId="46"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9" fillId="46" borderId="0" applyNumberFormat="0" applyBorder="0" applyAlignment="0" applyProtection="0"/>
    <xf numFmtId="0" fontId="32" fillId="48" borderId="6" applyNumberFormat="0" applyAlignment="0" applyProtection="0"/>
    <xf numFmtId="0" fontId="29" fillId="47" borderId="0"/>
    <xf numFmtId="0" fontId="9" fillId="0" borderId="0"/>
    <xf numFmtId="0" fontId="29" fillId="47" borderId="0" applyNumberFormat="0" applyBorder="0" applyAlignment="0" applyProtection="0"/>
    <xf numFmtId="0" fontId="29" fillId="57" borderId="0" applyNumberFormat="0" applyBorder="0" applyAlignment="0" applyProtection="0"/>
    <xf numFmtId="0" fontId="29" fillId="46" borderId="0" applyNumberFormat="0" applyBorder="0" applyAlignment="0" applyProtection="0"/>
    <xf numFmtId="0" fontId="29" fillId="36" borderId="0" applyNumberFormat="0" applyBorder="0" applyAlignment="0" applyProtection="0"/>
    <xf numFmtId="0" fontId="29" fillId="22"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167" fontId="26" fillId="51" borderId="0" applyNumberFormat="0" applyBorder="0" applyAlignment="0" applyProtection="0"/>
    <xf numFmtId="0" fontId="105" fillId="42" borderId="0">
      <alignment horizontal="right" vertical="top"/>
    </xf>
    <xf numFmtId="0" fontId="105" fillId="42" borderId="0">
      <alignment horizontal="left"/>
    </xf>
    <xf numFmtId="0" fontId="29" fillId="36" borderId="0" applyNumberFormat="0" applyBorder="0" applyAlignment="0" applyProtection="0"/>
    <xf numFmtId="0" fontId="29" fillId="36" borderId="0" applyNumberFormat="0" applyBorder="0" applyAlignment="0" applyProtection="0"/>
    <xf numFmtId="167" fontId="29" fillId="22"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59" fillId="0" borderId="0"/>
    <xf numFmtId="0" fontId="29" fillId="19" borderId="0" applyNumberFormat="0" applyBorder="0" applyAlignment="0" applyProtection="0"/>
    <xf numFmtId="0" fontId="29" fillId="40" borderId="0" applyNumberFormat="0" applyBorder="0" applyAlignment="0" applyProtection="0"/>
    <xf numFmtId="0" fontId="27" fillId="0" borderId="0"/>
    <xf numFmtId="0" fontId="29" fillId="19" borderId="0" applyNumberFormat="0" applyBorder="0" applyAlignment="0" applyProtection="0"/>
    <xf numFmtId="0" fontId="29" fillId="40" borderId="0" applyNumberFormat="0" applyBorder="0" applyAlignment="0" applyProtection="0"/>
    <xf numFmtId="0" fontId="29" fillId="79" borderId="0" applyBorder="0" applyProtection="0"/>
    <xf numFmtId="0" fontId="59" fillId="0" borderId="0"/>
    <xf numFmtId="0" fontId="29" fillId="19" borderId="0" applyNumberFormat="0" applyBorder="0" applyAlignment="0" applyProtection="0"/>
    <xf numFmtId="0" fontId="49" fillId="0" borderId="0"/>
    <xf numFmtId="0" fontId="29" fillId="19" borderId="0" applyNumberFormat="0" applyBorder="0" applyAlignment="0" applyProtection="0"/>
    <xf numFmtId="0" fontId="29" fillId="40" borderId="0" applyNumberFormat="0" applyBorder="0" applyAlignment="0" applyProtection="0"/>
    <xf numFmtId="0" fontId="29" fillId="19" borderId="0" applyNumberFormat="0" applyBorder="0" applyAlignment="0" applyProtection="0"/>
    <xf numFmtId="0" fontId="29" fillId="40" borderId="0" applyNumberFormat="0" applyBorder="0" applyAlignment="0" applyProtection="0"/>
    <xf numFmtId="0" fontId="29" fillId="19" borderId="0" applyNumberFormat="0" applyBorder="0" applyAlignment="0" applyProtection="0"/>
    <xf numFmtId="0" fontId="27" fillId="0" borderId="0" applyBorder="0" applyProtection="0"/>
    <xf numFmtId="0" fontId="27" fillId="0" borderId="0" applyBorder="0" applyProtection="0"/>
    <xf numFmtId="0" fontId="29" fillId="19" borderId="0" applyNumberFormat="0" applyBorder="0" applyAlignment="0" applyProtection="0"/>
    <xf numFmtId="188" fontId="44" fillId="0" borderId="0" applyFont="0" applyFill="0" applyBorder="0" applyAlignment="0" applyProtection="0"/>
    <xf numFmtId="188" fontId="44" fillId="0" borderId="0" applyFont="0" applyFill="0" applyBorder="0" applyAlignment="0" applyProtection="0"/>
    <xf numFmtId="0" fontId="29" fillId="40" borderId="0" applyNumberFormat="0" applyBorder="0" applyAlignment="0" applyProtection="0"/>
    <xf numFmtId="0" fontId="27" fillId="0" borderId="0" applyBorder="0" applyProtection="0"/>
    <xf numFmtId="0" fontId="27" fillId="0" borderId="0" applyBorder="0" applyProtection="0"/>
    <xf numFmtId="0" fontId="29" fillId="19" borderId="0" applyNumberFormat="0" applyBorder="0" applyAlignment="0" applyProtection="0"/>
    <xf numFmtId="0" fontId="29" fillId="22" borderId="0" applyNumberFormat="0" applyBorder="0" applyAlignment="0" applyProtection="0"/>
    <xf numFmtId="0" fontId="29" fillId="40" borderId="0" applyNumberFormat="0" applyBorder="0" applyAlignment="0" applyProtection="0"/>
    <xf numFmtId="0" fontId="58" fillId="50" borderId="0" applyBorder="0" applyProtection="0"/>
    <xf numFmtId="0" fontId="29" fillId="4" borderId="0" applyNumberFormat="0" applyBorder="0" applyAlignment="0" applyProtection="0"/>
    <xf numFmtId="0" fontId="43" fillId="0" borderId="0" applyNumberFormat="0" applyFill="0" applyBorder="0" applyAlignment="0" applyProtection="0"/>
    <xf numFmtId="0" fontId="40" fillId="14" borderId="0" applyNumberFormat="0" applyBorder="0" applyAlignment="0" applyProtection="0"/>
    <xf numFmtId="0" fontId="29" fillId="17" borderId="0" applyNumberFormat="0" applyBorder="0" applyAlignment="0" applyProtection="0"/>
    <xf numFmtId="0" fontId="29" fillId="26" borderId="0" applyNumberFormat="0" applyBorder="0" applyAlignment="0" applyProtection="0"/>
    <xf numFmtId="0" fontId="40" fillId="14" borderId="0" applyNumberFormat="0" applyBorder="0" applyAlignment="0" applyProtection="0"/>
    <xf numFmtId="0" fontId="29" fillId="45" borderId="0" applyBorder="0" applyProtection="0"/>
    <xf numFmtId="0" fontId="29" fillId="4" borderId="0" applyNumberFormat="0" applyBorder="0" applyAlignment="0" applyProtection="0"/>
    <xf numFmtId="0" fontId="29" fillId="26" borderId="0" applyNumberFormat="0" applyBorder="0" applyAlignment="0" applyProtection="0"/>
    <xf numFmtId="0" fontId="29" fillId="12" borderId="0" applyNumberFormat="0" applyBorder="0" applyAlignment="0" applyProtection="0"/>
    <xf numFmtId="0" fontId="29" fillId="22" borderId="0" applyNumberFormat="0" applyBorder="0" applyAlignment="0" applyProtection="0"/>
    <xf numFmtId="0" fontId="29" fillId="4" borderId="0" applyNumberFormat="0" applyBorder="0" applyAlignment="0" applyProtection="0"/>
    <xf numFmtId="0" fontId="43" fillId="0" borderId="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46" borderId="0" applyNumberFormat="0" applyBorder="0" applyAlignment="0" applyProtection="0"/>
    <xf numFmtId="0" fontId="29" fillId="4" borderId="0" applyNumberFormat="0" applyBorder="0" applyAlignment="0" applyProtection="0"/>
    <xf numFmtId="0" fontId="71" fillId="0" borderId="0"/>
    <xf numFmtId="0" fontId="29" fillId="26" borderId="0" applyNumberFormat="0" applyBorder="0" applyAlignment="0" applyProtection="0"/>
    <xf numFmtId="0" fontId="29" fillId="74" borderId="0" applyNumberFormat="0" applyBorder="0" applyAlignment="0" applyProtection="0"/>
    <xf numFmtId="0" fontId="29" fillId="12" borderId="0" applyNumberFormat="0" applyBorder="0" applyAlignment="0" applyProtection="0"/>
    <xf numFmtId="0" fontId="9" fillId="0" borderId="0" applyNumberFormat="0" applyFill="0" applyBorder="0" applyAlignment="0" applyProtection="0"/>
    <xf numFmtId="0" fontId="29" fillId="12" borderId="0" applyNumberFormat="0" applyBorder="0" applyAlignment="0" applyProtection="0"/>
    <xf numFmtId="0" fontId="29" fillId="31" borderId="0" applyBorder="0" applyProtection="0"/>
    <xf numFmtId="0" fontId="99" fillId="0" borderId="0" applyNumberFormat="0" applyFill="0" applyBorder="0" applyAlignment="0" applyProtection="0"/>
    <xf numFmtId="0" fontId="29" fillId="12" borderId="0" applyNumberFormat="0" applyBorder="0" applyAlignment="0" applyProtection="0"/>
    <xf numFmtId="0" fontId="71" fillId="0" borderId="0"/>
    <xf numFmtId="0" fontId="29" fillId="31" borderId="0" applyNumberFormat="0" applyBorder="0" applyAlignment="0" applyProtection="0"/>
    <xf numFmtId="209" fontId="75" fillId="0" borderId="0" applyFill="0" applyBorder="0" applyProtection="0">
      <alignment horizontal="left" vertical="top" wrapText="1"/>
    </xf>
    <xf numFmtId="44" fontId="26" fillId="0" borderId="0" applyFont="0" applyFill="0" applyBorder="0" applyAlignment="0" applyProtection="0"/>
    <xf numFmtId="0" fontId="57" fillId="10" borderId="5" applyNumberFormat="0" applyAlignment="0" applyProtection="0"/>
    <xf numFmtId="0" fontId="29" fillId="22" borderId="0" applyNumberFormat="0" applyBorder="0" applyAlignment="0" applyProtection="0"/>
    <xf numFmtId="0" fontId="29" fillId="27" borderId="0" applyNumberFormat="0" applyBorder="0" applyAlignment="0" applyProtection="0"/>
    <xf numFmtId="0" fontId="29" fillId="46" borderId="0" applyNumberFormat="0" applyBorder="0" applyAlignment="0" applyProtection="0"/>
    <xf numFmtId="0" fontId="130" fillId="0" borderId="0"/>
    <xf numFmtId="0" fontId="29" fillId="27" borderId="0" applyNumberFormat="0" applyBorder="0" applyAlignment="0" applyProtection="0"/>
    <xf numFmtId="0" fontId="56" fillId="0" borderId="11" applyNumberFormat="0" applyFill="0" applyAlignment="0" applyProtection="0"/>
    <xf numFmtId="0" fontId="30" fillId="7" borderId="5" applyNumberFormat="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57" borderId="0" applyNumberFormat="0" applyBorder="0" applyAlignment="0" applyProtection="0"/>
    <xf numFmtId="0" fontId="29" fillId="47" borderId="0" applyNumberFormat="0" applyBorder="0" applyAlignment="0" applyProtection="0"/>
    <xf numFmtId="0" fontId="56" fillId="0" borderId="11" applyNumberFormat="0" applyFill="0" applyAlignment="0" applyProtection="0"/>
    <xf numFmtId="0" fontId="29" fillId="57" borderId="0" applyNumberFormat="0" applyBorder="0" applyAlignment="0" applyProtection="0"/>
    <xf numFmtId="0" fontId="37" fillId="46" borderId="0" applyNumberFormat="0" applyBorder="0" applyAlignment="0" applyProtection="0"/>
    <xf numFmtId="0" fontId="29" fillId="57" borderId="0" applyNumberFormat="0" applyBorder="0" applyAlignment="0" applyProtection="0"/>
    <xf numFmtId="0" fontId="29" fillId="47" borderId="0" applyNumberFormat="0" applyBorder="0" applyAlignment="0" applyProtection="0"/>
    <xf numFmtId="0" fontId="29" fillId="57" borderId="0" applyNumberFormat="0" applyBorder="0" applyAlignment="0" applyProtection="0"/>
    <xf numFmtId="0" fontId="99" fillId="0" borderId="0" applyBorder="0" applyProtection="0"/>
    <xf numFmtId="0" fontId="29" fillId="47" borderId="0" applyNumberFormat="0" applyBorder="0" applyAlignment="0" applyProtection="0"/>
    <xf numFmtId="0" fontId="99" fillId="0" borderId="0" applyNumberFormat="0" applyFill="0" applyBorder="0" applyAlignment="0" applyProtection="0"/>
    <xf numFmtId="9" fontId="44" fillId="0" borderId="0" applyFont="0" applyFill="0" applyBorder="0" applyAlignment="0" applyProtection="0"/>
    <xf numFmtId="0" fontId="70" fillId="69" borderId="0" applyNumberFormat="0" applyBorder="0" applyAlignment="0" applyProtection="0"/>
    <xf numFmtId="0" fontId="70" fillId="83" borderId="0" applyNumberFormat="0" applyBorder="0" applyAlignment="0" applyProtection="0"/>
    <xf numFmtId="0" fontId="70" fillId="27" borderId="0" applyNumberFormat="0" applyBorder="0" applyAlignment="0" applyProtection="0"/>
    <xf numFmtId="0" fontId="70" fillId="85" borderId="0" applyNumberFormat="0" applyBorder="0" applyAlignment="0" applyProtection="0"/>
    <xf numFmtId="0" fontId="49" fillId="0" borderId="0"/>
    <xf numFmtId="167" fontId="26" fillId="51" borderId="0" applyNumberFormat="0" applyBorder="0" applyAlignment="0" applyProtection="0"/>
    <xf numFmtId="0" fontId="29" fillId="20" borderId="0" applyNumberFormat="0" applyBorder="0" applyAlignment="0" applyProtection="0"/>
    <xf numFmtId="0" fontId="27" fillId="0" borderId="0" applyBorder="0" applyProtection="0"/>
    <xf numFmtId="0" fontId="27" fillId="0" borderId="0" applyBorder="0" applyProtection="0"/>
    <xf numFmtId="0" fontId="29" fillId="86" borderId="0" applyNumberFormat="0" applyBorder="0" applyAlignment="0" applyProtection="0"/>
    <xf numFmtId="0" fontId="27" fillId="0" borderId="0" applyBorder="0" applyProtection="0"/>
    <xf numFmtId="0" fontId="27" fillId="0" borderId="0" applyBorder="0" applyProtection="0"/>
    <xf numFmtId="167" fontId="29" fillId="8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1" borderId="0" applyNumberFormat="0" applyBorder="0" applyAlignment="0" applyProtection="0"/>
    <xf numFmtId="0" fontId="29" fillId="35" borderId="0" applyNumberFormat="0" applyBorder="0" applyAlignment="0" applyProtection="0"/>
    <xf numFmtId="0" fontId="33" fillId="18" borderId="0" applyNumberFormat="0" applyBorder="0" applyAlignment="0" applyProtection="0"/>
    <xf numFmtId="0" fontId="71" fillId="54" borderId="10" applyNumberFormat="0" applyFont="0" applyAlignment="0" applyProtection="0"/>
    <xf numFmtId="0" fontId="29" fillId="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57" fillId="48" borderId="5" applyNumberFormat="0" applyAlignment="0" applyProtection="0"/>
    <xf numFmtId="0" fontId="33" fillId="18" borderId="0" applyNumberFormat="0" applyBorder="0" applyAlignment="0" applyProtection="0"/>
    <xf numFmtId="0" fontId="71" fillId="54" borderId="10" applyNumberFormat="0" applyFont="0" applyAlignment="0" applyProtection="0"/>
    <xf numFmtId="0" fontId="29" fillId="59" borderId="0" applyBorder="0" applyProtection="0"/>
    <xf numFmtId="171" fontId="26" fillId="0" borderId="0" applyFont="0" applyFill="0" applyBorder="0" applyAlignment="0" applyProtection="0"/>
    <xf numFmtId="0" fontId="29" fillId="29" borderId="0" applyNumberFormat="0" applyBorder="0" applyAlignment="0" applyProtection="0"/>
    <xf numFmtId="0" fontId="173" fillId="0" borderId="0"/>
    <xf numFmtId="0" fontId="29" fillId="35" borderId="0" applyNumberFormat="0" applyBorder="0" applyAlignment="0" applyProtection="0"/>
    <xf numFmtId="3" fontId="123" fillId="0" borderId="0" applyNumberFormat="0" applyFont="0" applyFill="0" applyBorder="0" applyAlignment="0" applyProtection="0"/>
    <xf numFmtId="0" fontId="29" fillId="35" borderId="0" applyNumberFormat="0" applyBorder="0" applyAlignment="0" applyProtection="0"/>
    <xf numFmtId="1" fontId="140" fillId="0" borderId="0" applyFill="0" applyBorder="0" applyAlignment="0" applyProtection="0">
      <alignment horizontal="center"/>
    </xf>
    <xf numFmtId="0" fontId="29" fillId="21" borderId="0" applyNumberFormat="0" applyBorder="0" applyAlignment="0" applyProtection="0"/>
    <xf numFmtId="0" fontId="29" fillId="21" borderId="0" applyNumberFormat="0" applyBorder="0" applyAlignment="0" applyProtection="0"/>
    <xf numFmtId="3" fontId="9" fillId="0" borderId="0" applyFill="0" applyBorder="0" applyAlignment="0" applyProtection="0"/>
    <xf numFmtId="0" fontId="29" fillId="35"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52" fillId="42" borderId="0">
      <alignment horizontal="left" vertical="top"/>
    </xf>
    <xf numFmtId="0" fontId="29" fillId="21" borderId="0" applyNumberFormat="0" applyBorder="0" applyAlignment="0" applyProtection="0"/>
    <xf numFmtId="0" fontId="29" fillId="21" borderId="0" applyNumberFormat="0" applyBorder="0" applyAlignment="0" applyProtection="0"/>
    <xf numFmtId="0" fontId="64" fillId="0" borderId="0" applyNumberFormat="0" applyFill="0" applyBorder="0" applyAlignment="0" applyProtection="0"/>
    <xf numFmtId="0" fontId="26" fillId="0" borderId="0" applyBorder="0" applyProtection="0"/>
    <xf numFmtId="3" fontId="123" fillId="0" borderId="0" applyNumberFormat="0" applyFont="0" applyFill="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167" fontId="26" fillId="80" borderId="0" applyNumberFormat="0" applyBorder="0" applyAlignment="0" applyProtection="0"/>
    <xf numFmtId="0" fontId="9" fillId="0" borderId="0" applyNumberFormat="0" applyFill="0" applyBorder="0" applyAlignment="0" applyProtection="0"/>
    <xf numFmtId="167" fontId="29" fillId="29" borderId="0" applyNumberFormat="0" applyBorder="0" applyAlignment="0" applyProtection="0"/>
    <xf numFmtId="0" fontId="36" fillId="0" borderId="0" applyBorder="0" applyProtection="0"/>
    <xf numFmtId="0" fontId="27" fillId="0" borderId="0" applyBorder="0" applyProtection="0"/>
    <xf numFmtId="0" fontId="26" fillId="41" borderId="0" applyBorder="0" applyProtection="0"/>
    <xf numFmtId="0" fontId="36" fillId="0" borderId="0" applyBorder="0" applyProtection="0"/>
    <xf numFmtId="0" fontId="27" fillId="0" borderId="0" applyBorder="0" applyProtection="0"/>
    <xf numFmtId="0" fontId="105" fillId="42" borderId="0">
      <alignment horizontal="right" vertical="top"/>
    </xf>
    <xf numFmtId="0" fontId="110" fillId="42" borderId="0">
      <alignment horizontal="left" vertical="center"/>
    </xf>
    <xf numFmtId="0" fontId="26" fillId="48" borderId="0" applyBorder="0" applyProtection="0"/>
    <xf numFmtId="177" fontId="44" fillId="0" borderId="0" applyFont="0" applyFill="0" applyBorder="0" applyAlignment="0" applyProtection="0"/>
    <xf numFmtId="0" fontId="27" fillId="0" borderId="0" applyBorder="0" applyProtection="0"/>
    <xf numFmtId="0" fontId="9" fillId="0" borderId="0" applyNumberFormat="0" applyFill="0" applyBorder="0" applyAlignment="0" applyProtection="0"/>
    <xf numFmtId="0" fontId="29" fillId="71" borderId="0" applyBorder="0" applyProtection="0"/>
    <xf numFmtId="0" fontId="29" fillId="20" borderId="0" applyNumberFormat="0" applyBorder="0" applyAlignment="0" applyProtection="0"/>
    <xf numFmtId="0" fontId="29" fillId="88" borderId="0" applyNumberFormat="0" applyBorder="0" applyAlignment="0" applyProtection="0"/>
    <xf numFmtId="0" fontId="29" fillId="6" borderId="0" applyNumberFormat="0" applyBorder="0" applyAlignment="0" applyProtection="0"/>
    <xf numFmtId="0" fontId="29" fillId="20" borderId="0" applyNumberFormat="0" applyBorder="0" applyAlignment="0" applyProtection="0"/>
    <xf numFmtId="0" fontId="29" fillId="6" borderId="0" applyNumberFormat="0" applyBorder="0" applyAlignment="0" applyProtection="0"/>
    <xf numFmtId="0" fontId="59" fillId="0" borderId="0" applyFont="0" applyFill="0" applyBorder="0" applyAlignment="0" applyProtection="0"/>
    <xf numFmtId="0" fontId="29" fillId="20" borderId="0" applyNumberFormat="0" applyBorder="0" applyAlignment="0" applyProtection="0"/>
    <xf numFmtId="185" fontId="83" fillId="0" borderId="0"/>
    <xf numFmtId="0" fontId="31" fillId="0" borderId="0" applyNumberFormat="0" applyFill="0" applyBorder="0" applyAlignment="0" applyProtection="0"/>
    <xf numFmtId="0" fontId="29" fillId="20" borderId="0" applyNumberFormat="0" applyBorder="0" applyAlignment="0" applyProtection="0"/>
    <xf numFmtId="170" fontId="131" fillId="0" borderId="0"/>
    <xf numFmtId="0" fontId="33" fillId="9" borderId="0" applyNumberFormat="0" applyBorder="0" applyAlignment="0" applyProtection="0"/>
    <xf numFmtId="0" fontId="26" fillId="37" borderId="0" applyNumberFormat="0" applyBorder="0" applyAlignment="0" applyProtection="0"/>
    <xf numFmtId="174" fontId="27" fillId="0" borderId="0" applyFont="0" applyFill="0" applyBorder="0" applyAlignment="0" applyProtection="0"/>
    <xf numFmtId="167" fontId="26" fillId="37" borderId="0" applyNumberFormat="0" applyBorder="0" applyAlignment="0" applyProtection="0"/>
    <xf numFmtId="4" fontId="121" fillId="0" borderId="0">
      <alignment horizontal="left" vertical="top"/>
      <protection locked="0"/>
    </xf>
    <xf numFmtId="0" fontId="29" fillId="1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6" fillId="9" borderId="0" applyBorder="0" applyProtection="0"/>
    <xf numFmtId="0" fontId="60" fillId="0" borderId="0"/>
    <xf numFmtId="167" fontId="26" fillId="68" borderId="0" applyNumberFormat="0" applyBorder="0" applyAlignment="0" applyProtection="0"/>
    <xf numFmtId="0" fontId="47" fillId="0" borderId="0" applyBorder="0" applyProtection="0"/>
    <xf numFmtId="0" fontId="29" fillId="30" borderId="0" applyBorder="0" applyProtection="0"/>
    <xf numFmtId="167" fontId="29" fillId="80"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68" fontId="75" fillId="0" borderId="0" applyFill="0" applyBorder="0" applyProtection="0">
      <alignment horizontal="left" vertical="top" wrapText="1"/>
    </xf>
    <xf numFmtId="0" fontId="29" fillId="22" borderId="0" applyNumberFormat="0" applyBorder="0" applyAlignment="0" applyProtection="0"/>
    <xf numFmtId="0" fontId="29" fillId="62" borderId="0" applyNumberFormat="0" applyBorder="0" applyAlignment="0" applyProtection="0"/>
    <xf numFmtId="0" fontId="29" fillId="17" borderId="0" applyNumberFormat="0" applyBorder="0" applyAlignment="0" applyProtection="0"/>
    <xf numFmtId="0" fontId="29" fillId="62" borderId="0" applyNumberFormat="0" applyBorder="0" applyAlignment="0" applyProtection="0"/>
    <xf numFmtId="0" fontId="29" fillId="66" borderId="0" applyBorder="0" applyProtection="0"/>
    <xf numFmtId="0" fontId="29" fillId="22" borderId="0" applyNumberFormat="0" applyBorder="0" applyAlignment="0" applyProtection="0"/>
    <xf numFmtId="0" fontId="29" fillId="22"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62" borderId="0" applyNumberFormat="0" applyBorder="0" applyAlignment="0" applyProtection="0"/>
    <xf numFmtId="0" fontId="58" fillId="50"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196" fontId="9" fillId="0" borderId="0" applyFill="0" applyBorder="0" applyAlignment="0" applyProtection="0"/>
    <xf numFmtId="0" fontId="29" fillId="62" borderId="0" applyNumberFormat="0" applyBorder="0" applyAlignment="0" applyProtection="0"/>
    <xf numFmtId="196" fontId="9" fillId="0" borderId="0" applyFill="0" applyBorder="0" applyAlignment="0" applyProtection="0"/>
    <xf numFmtId="0" fontId="58" fillId="50" borderId="0" applyNumberFormat="0" applyBorder="0" applyAlignment="0" applyProtection="0"/>
    <xf numFmtId="0" fontId="58" fillId="50" borderId="0" applyNumberFormat="0" applyBorder="0" applyAlignment="0" applyProtection="0"/>
    <xf numFmtId="0" fontId="29" fillId="6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207" fontId="9" fillId="0" borderId="0" applyFont="0" applyFill="0" applyBorder="0" applyAlignment="0" applyProtection="0"/>
    <xf numFmtId="0" fontId="57" fillId="48" borderId="5" applyNumberFormat="0" applyAlignment="0" applyProtection="0"/>
    <xf numFmtId="0" fontId="29"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6" fillId="56" borderId="0" applyBorder="0" applyProtection="0"/>
    <xf numFmtId="0" fontId="22" fillId="0" borderId="0">
      <alignment horizontal="left"/>
    </xf>
    <xf numFmtId="0" fontId="26" fillId="64" borderId="0" applyBorder="0" applyProtection="0"/>
    <xf numFmtId="167" fontId="26" fillId="51" borderId="0" applyNumberFormat="0" applyBorder="0" applyAlignment="0" applyProtection="0"/>
    <xf numFmtId="0" fontId="26" fillId="48" borderId="0" applyBorder="0" applyProtection="0"/>
    <xf numFmtId="0" fontId="27" fillId="0" borderId="0" applyBorder="0" applyProtection="0"/>
    <xf numFmtId="0" fontId="26" fillId="30" borderId="0" applyBorder="0" applyProtection="0"/>
    <xf numFmtId="0" fontId="26" fillId="0" borderId="0" applyBorder="0" applyProtection="0"/>
    <xf numFmtId="0" fontId="29" fillId="48" borderId="0" applyBorder="0" applyProtection="0"/>
    <xf numFmtId="185" fontId="83" fillId="0" borderId="0"/>
    <xf numFmtId="0" fontId="29" fillId="80" borderId="0" applyNumberFormat="0" applyBorder="0" applyAlignment="0" applyProtection="0"/>
    <xf numFmtId="0" fontId="27" fillId="0" borderId="0" applyBorder="0" applyProtection="0"/>
    <xf numFmtId="0" fontId="47" fillId="0" borderId="0" applyBorder="0" applyProtection="0"/>
    <xf numFmtId="0" fontId="47" fillId="0" borderId="0" applyBorder="0" applyProtection="0"/>
    <xf numFmtId="0" fontId="29" fillId="30" borderId="0" applyBorder="0" applyProtection="0"/>
    <xf numFmtId="185" fontId="78" fillId="0" borderId="0"/>
    <xf numFmtId="185" fontId="83" fillId="0" borderId="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167" fontId="29" fillId="80"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90" borderId="0" applyNumberFormat="0" applyBorder="0" applyAlignment="0" applyProtection="0"/>
    <xf numFmtId="181" fontId="15" fillId="0" borderId="0" applyBorder="0" applyProtection="0"/>
    <xf numFmtId="0" fontId="29" fillId="29" borderId="0" applyNumberFormat="0" applyBorder="0" applyAlignment="0" applyProtection="0"/>
    <xf numFmtId="0" fontId="29" fillId="12" borderId="0" applyNumberFormat="0" applyBorder="0" applyAlignment="0" applyProtection="0"/>
    <xf numFmtId="184" fontId="9" fillId="0" borderId="0" applyFill="0" applyBorder="0" applyAlignment="0" applyProtection="0"/>
    <xf numFmtId="0" fontId="60" fillId="0" borderId="0"/>
    <xf numFmtId="0" fontId="29" fillId="29" borderId="0" applyNumberFormat="0" applyBorder="0" applyAlignment="0" applyProtection="0"/>
    <xf numFmtId="198" fontId="9" fillId="0" borderId="0" applyFont="0" applyFill="0" applyBorder="0" applyAlignment="0" applyProtection="0"/>
    <xf numFmtId="0" fontId="29" fillId="29" borderId="0" applyNumberFormat="0" applyBorder="0" applyAlignment="0" applyProtection="0"/>
    <xf numFmtId="0" fontId="29" fillId="31" borderId="0" applyNumberFormat="0" applyBorder="0" applyAlignment="0" applyProtection="0"/>
    <xf numFmtId="0" fontId="29" fillId="12" borderId="0" applyNumberFormat="0" applyBorder="0" applyAlignment="0" applyProtection="0"/>
    <xf numFmtId="0" fontId="29" fillId="31" borderId="0" applyBorder="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12" borderId="0" applyNumberFormat="0" applyBorder="0" applyAlignment="0" applyProtection="0"/>
    <xf numFmtId="0" fontId="19" fillId="0" borderId="0"/>
    <xf numFmtId="0" fontId="114" fillId="0" borderId="0"/>
    <xf numFmtId="0" fontId="29" fillId="31" borderId="0" applyNumberFormat="0" applyBorder="0" applyAlignment="0" applyProtection="0"/>
    <xf numFmtId="0" fontId="29" fillId="12" borderId="0" applyNumberFormat="0" applyBorder="0" applyAlignment="0" applyProtection="0"/>
    <xf numFmtId="0" fontId="29" fillId="31" borderId="0" applyNumberFormat="0" applyBorder="0" applyAlignment="0" applyProtection="0"/>
    <xf numFmtId="0" fontId="29" fillId="12" borderId="0" applyNumberFormat="0" applyBorder="0" applyAlignment="0" applyProtection="0"/>
    <xf numFmtId="0" fontId="29" fillId="31"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177" fontId="44" fillId="0" borderId="0" applyFont="0" applyFill="0" applyBorder="0" applyAlignment="0" applyProtection="0"/>
    <xf numFmtId="0" fontId="29" fillId="29" borderId="0" applyNumberFormat="0" applyBorder="0" applyAlignment="0" applyProtection="0"/>
    <xf numFmtId="0" fontId="29" fillId="29" borderId="0" applyNumberFormat="0" applyBorder="0" applyAlignment="0" applyProtection="0"/>
    <xf numFmtId="167" fontId="29" fillId="29" borderId="0" applyNumberFormat="0" applyBorder="0" applyAlignment="0" applyProtection="0"/>
    <xf numFmtId="0" fontId="26" fillId="38" borderId="0" applyNumberFormat="0" applyBorder="0" applyAlignment="0" applyProtection="0"/>
    <xf numFmtId="0" fontId="26" fillId="16" borderId="0" applyBorder="0" applyProtection="0"/>
    <xf numFmtId="167" fontId="26" fillId="38" borderId="0" applyNumberFormat="0" applyBorder="0" applyAlignment="0" applyProtection="0"/>
    <xf numFmtId="0" fontId="26" fillId="56" borderId="0" applyBorder="0" applyProtection="0"/>
    <xf numFmtId="0" fontId="29" fillId="3" borderId="0" applyBorder="0" applyProtection="0"/>
    <xf numFmtId="0" fontId="29" fillId="86" borderId="0" applyNumberFormat="0" applyBorder="0" applyAlignment="0" applyProtection="0"/>
    <xf numFmtId="167" fontId="29" fillId="8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2" fontId="59" fillId="0" borderId="0" applyFont="0" applyFill="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7" borderId="0" applyBorder="0" applyProtection="0"/>
    <xf numFmtId="0" fontId="29" fillId="46" borderId="0" applyNumberFormat="0" applyBorder="0" applyAlignment="0" applyProtection="0"/>
    <xf numFmtId="0" fontId="29" fillId="27" borderId="0" applyNumberFormat="0" applyBorder="0" applyAlignment="0" applyProtection="0"/>
    <xf numFmtId="0" fontId="29" fillId="46" borderId="0" applyNumberFormat="0" applyBorder="0" applyAlignment="0" applyProtection="0"/>
    <xf numFmtId="185" fontId="83" fillId="0" borderId="0"/>
    <xf numFmtId="0" fontId="29" fillId="27" borderId="0" applyNumberFormat="0" applyBorder="0" applyAlignment="0" applyProtection="0"/>
    <xf numFmtId="0" fontId="47" fillId="0" borderId="0" applyBorder="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185" fontId="83" fillId="0" borderId="0"/>
    <xf numFmtId="0" fontId="29" fillId="46" borderId="0" applyNumberFormat="0" applyBorder="0" applyAlignment="0" applyProtection="0"/>
    <xf numFmtId="0" fontId="29" fillId="4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27" borderId="0" applyNumberFormat="0" applyBorder="0" applyAlignment="0" applyProtection="0"/>
    <xf numFmtId="0" fontId="71" fillId="0" borderId="0"/>
    <xf numFmtId="0" fontId="31" fillId="0" borderId="0" applyNumberFormat="0" applyFill="0" applyBorder="0" applyAlignment="0" applyProtection="0"/>
    <xf numFmtId="0" fontId="29" fillId="4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6" fillId="41" borderId="0" applyBorder="0" applyProtection="0"/>
    <xf numFmtId="0" fontId="33" fillId="9" borderId="0" applyNumberFormat="0" applyBorder="0" applyAlignment="0" applyProtection="0"/>
    <xf numFmtId="0" fontId="104" fillId="0" borderId="0">
      <alignment horizontal="right"/>
    </xf>
    <xf numFmtId="0" fontId="26" fillId="24"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35" fillId="0" borderId="0" applyNumberFormat="0" applyFill="0" applyBorder="0" applyAlignment="0" applyProtection="0"/>
    <xf numFmtId="0" fontId="106" fillId="0" borderId="0">
      <alignment horizontal="right"/>
    </xf>
    <xf numFmtId="171" fontId="44" fillId="0" borderId="0" applyFont="0" applyFill="0" applyBorder="0" applyAlignment="0" applyProtection="0"/>
    <xf numFmtId="0" fontId="26" fillId="78"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5" fillId="0" borderId="0" applyNumberFormat="0" applyFill="0" applyBorder="0" applyAlignment="0" applyProtection="0"/>
    <xf numFmtId="43" fontId="19" fillId="0" borderId="0" applyFont="0" applyFill="0" applyBorder="0" applyAlignment="0" applyProtection="0"/>
    <xf numFmtId="0" fontId="9" fillId="0" borderId="0"/>
    <xf numFmtId="0" fontId="26" fillId="55" borderId="0" applyBorder="0" applyProtection="0"/>
    <xf numFmtId="202" fontId="9" fillId="0" borderId="0" applyFont="0" applyFill="0" applyBorder="0" applyAlignment="0" applyProtection="0"/>
    <xf numFmtId="0" fontId="9" fillId="0" borderId="0"/>
    <xf numFmtId="167" fontId="26" fillId="78" borderId="0" applyNumberFormat="0" applyBorder="0" applyAlignment="0" applyProtection="0"/>
    <xf numFmtId="0" fontId="62" fillId="71" borderId="14" applyNumberFormat="0" applyAlignment="0" applyProtection="0"/>
    <xf numFmtId="0" fontId="173" fillId="0" borderId="0"/>
    <xf numFmtId="0" fontId="9" fillId="0" borderId="0" applyNumberFormat="0" applyFill="0" applyBorder="0" applyAlignment="0" applyProtection="0"/>
    <xf numFmtId="0" fontId="117" fillId="0" borderId="0" applyNumberFormat="0" applyFill="0" applyBorder="0" applyAlignment="0" applyProtection="0"/>
    <xf numFmtId="0" fontId="99" fillId="0" borderId="0" applyNumberFormat="0" applyFill="0" applyBorder="0" applyAlignment="0" applyProtection="0"/>
    <xf numFmtId="0" fontId="29" fillId="24" borderId="0" applyBorder="0" applyProtection="0"/>
    <xf numFmtId="0" fontId="99" fillId="0" borderId="0" applyNumberFormat="0" applyFill="0" applyBorder="0" applyAlignment="0" applyProtection="0"/>
    <xf numFmtId="0" fontId="29" fillId="78" borderId="0" applyNumberFormat="0" applyBorder="0" applyAlignment="0" applyProtection="0"/>
    <xf numFmtId="0" fontId="143" fillId="0" borderId="0" applyNumberFormat="0" applyFill="0" applyBorder="0" applyAlignment="0" applyProtection="0"/>
    <xf numFmtId="0" fontId="29" fillId="55" borderId="0" applyBorder="0" applyProtection="0"/>
    <xf numFmtId="0" fontId="27" fillId="0" borderId="0" applyBorder="0" applyProtection="0"/>
    <xf numFmtId="0" fontId="27" fillId="0" borderId="0" applyBorder="0" applyProtection="0"/>
    <xf numFmtId="0" fontId="99" fillId="0" borderId="0" applyNumberFormat="0" applyFill="0" applyBorder="0" applyAlignment="0" applyProtection="0"/>
    <xf numFmtId="167" fontId="29" fillId="7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4" fontId="44" fillId="0" borderId="0" applyNumberFormat="0"/>
    <xf numFmtId="0" fontId="29" fillId="28" borderId="0" applyNumberFormat="0" applyBorder="0" applyAlignment="0" applyProtection="0"/>
    <xf numFmtId="0" fontId="9" fillId="0" borderId="28">
      <alignment horizontal="left" vertical="top" wrapText="1"/>
    </xf>
    <xf numFmtId="0" fontId="29" fillId="28" borderId="0" applyNumberFormat="0" applyBorder="0" applyAlignment="0" applyProtection="0"/>
    <xf numFmtId="0" fontId="19" fillId="0" borderId="34">
      <alignment horizontal="left" vertical="top" wrapText="1"/>
    </xf>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9" fillId="0" borderId="0" applyNumberFormat="0" applyFill="0" applyBorder="0" applyAlignment="0" applyProtection="0"/>
    <xf numFmtId="0" fontId="29" fillId="74" borderId="0" applyNumberFormat="0" applyBorder="0" applyAlignment="0" applyProtection="0"/>
    <xf numFmtId="0" fontId="29" fillId="39" borderId="0" applyNumberFormat="0" applyBorder="0" applyAlignment="0" applyProtection="0"/>
    <xf numFmtId="0" fontId="9" fillId="0" borderId="0" applyNumberFormat="0" applyFill="0" applyBorder="0" applyAlignment="0" applyProtection="0"/>
    <xf numFmtId="0" fontId="29" fillId="74" borderId="0" applyNumberFormat="0" applyBorder="0" applyAlignment="0" applyProtection="0"/>
    <xf numFmtId="0" fontId="110" fillId="42" borderId="0">
      <alignment horizontal="right" vertical="center"/>
    </xf>
    <xf numFmtId="0" fontId="29" fillId="39" borderId="0" applyNumberFormat="0" applyBorder="0" applyAlignment="0" applyProtection="0"/>
    <xf numFmtId="165" fontId="9" fillId="0" borderId="0" applyFont="0" applyFill="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7" fillId="0" borderId="0" applyBorder="0" applyProtection="0"/>
    <xf numFmtId="0" fontId="27" fillId="0" borderId="0" applyBorder="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171" fontId="27" fillId="0" borderId="0" applyFont="0" applyFill="0" applyBorder="0" applyAlignment="0" applyProtection="0"/>
    <xf numFmtId="0" fontId="29" fillId="28" borderId="0" applyNumberFormat="0" applyBorder="0" applyAlignment="0" applyProtection="0"/>
    <xf numFmtId="0" fontId="29" fillId="74" borderId="0" applyNumberFormat="0" applyBorder="0" applyAlignment="0" applyProtection="0"/>
    <xf numFmtId="0" fontId="111" fillId="0" borderId="0" applyNumberForma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185" fontId="83" fillId="0" borderId="0"/>
    <xf numFmtId="0" fontId="29" fillId="74" borderId="0" applyNumberFormat="0" applyBorder="0" applyAlignment="0" applyProtection="0"/>
    <xf numFmtId="0" fontId="29" fillId="74" borderId="0" applyNumberFormat="0" applyBorder="0" applyAlignment="0" applyProtection="0"/>
    <xf numFmtId="0" fontId="56" fillId="0" borderId="33" applyProtection="0"/>
    <xf numFmtId="0" fontId="29" fillId="39" borderId="0" applyNumberFormat="0" applyBorder="0" applyAlignment="0" applyProtection="0"/>
    <xf numFmtId="0" fontId="29" fillId="39" borderId="0" applyNumberFormat="0" applyBorder="0" applyAlignment="0" applyProtection="0"/>
    <xf numFmtId="0" fontId="29" fillId="74" borderId="0" applyNumberFormat="0" applyBorder="0" applyAlignment="0" applyProtection="0"/>
    <xf numFmtId="0" fontId="46" fillId="69" borderId="0" applyBorder="0" applyProtection="0"/>
    <xf numFmtId="0" fontId="29" fillId="39" borderId="0" applyNumberFormat="0" applyBorder="0" applyAlignment="0" applyProtection="0"/>
    <xf numFmtId="0" fontId="29" fillId="74" borderId="0" applyNumberFormat="0" applyBorder="0" applyAlignment="0" applyProtection="0"/>
    <xf numFmtId="0" fontId="29" fillId="39"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40" fillId="14" borderId="0" applyNumberFormat="0" applyBorder="0" applyAlignment="0" applyProtection="0"/>
    <xf numFmtId="0" fontId="58" fillId="50" borderId="0" applyNumberFormat="0" applyBorder="0" applyAlignment="0" applyProtection="0"/>
    <xf numFmtId="0" fontId="40" fillId="82" borderId="0" applyBorder="0" applyProtection="0"/>
    <xf numFmtId="180" fontId="63" fillId="0" borderId="0" applyFill="0" applyBorder="0" applyAlignment="0" applyProtection="0"/>
    <xf numFmtId="0" fontId="58" fillId="50" borderId="0" applyNumberFormat="0" applyBorder="0" applyAlignment="0" applyProtection="0"/>
    <xf numFmtId="0" fontId="40" fillId="14" borderId="0" applyNumberFormat="0" applyBorder="0" applyAlignment="0" applyProtection="0"/>
    <xf numFmtId="0" fontId="58" fillId="50" borderId="0" applyNumberFormat="0" applyBorder="0" applyAlignment="0" applyProtection="0"/>
    <xf numFmtId="0" fontId="40" fillId="14" borderId="0" applyNumberFormat="0" applyBorder="0" applyAlignment="0" applyProtection="0"/>
    <xf numFmtId="0" fontId="58" fillId="50" borderId="0" applyNumberFormat="0" applyBorder="0" applyAlignment="0" applyProtection="0"/>
    <xf numFmtId="0" fontId="57" fillId="48" borderId="26" applyProtection="0"/>
    <xf numFmtId="185" fontId="78" fillId="0" borderId="0"/>
    <xf numFmtId="0" fontId="57" fillId="8" borderId="5" applyNumberFormat="0" applyAlignment="0" applyProtection="0"/>
    <xf numFmtId="0" fontId="57" fillId="8" borderId="5" applyNumberFormat="0" applyAlignment="0" applyProtection="0"/>
    <xf numFmtId="0" fontId="57" fillId="8" borderId="5" applyNumberFormat="0" applyAlignment="0" applyProtection="0"/>
    <xf numFmtId="0" fontId="57" fillId="8" borderId="5" applyNumberFormat="0" applyAlignment="0" applyProtection="0"/>
    <xf numFmtId="0" fontId="57" fillId="48" borderId="5" applyNumberFormat="0" applyAlignment="0" applyProtection="0"/>
    <xf numFmtId="0" fontId="27" fillId="0" borderId="0" applyBorder="0" applyProtection="0"/>
    <xf numFmtId="0" fontId="27" fillId="0" borderId="0" applyBorder="0" applyProtection="0"/>
    <xf numFmtId="0" fontId="57" fillId="8" borderId="5" applyNumberFormat="0" applyAlignment="0" applyProtection="0"/>
    <xf numFmtId="0" fontId="57" fillId="48" borderId="5" applyNumberFormat="0" applyAlignment="0" applyProtection="0"/>
    <xf numFmtId="0" fontId="27" fillId="0" borderId="0" applyBorder="0" applyProtection="0"/>
    <xf numFmtId="0" fontId="27" fillId="0" borderId="0" applyBorder="0" applyProtection="0"/>
    <xf numFmtId="0" fontId="57" fillId="8" borderId="5" applyNumberFormat="0" applyAlignment="0" applyProtection="0"/>
    <xf numFmtId="0" fontId="57" fillId="8" borderId="5" applyNumberFormat="0" applyAlignment="0" applyProtection="0"/>
    <xf numFmtId="0" fontId="57" fillId="48" borderId="5" applyNumberFormat="0" applyAlignment="0" applyProtection="0"/>
    <xf numFmtId="0" fontId="27" fillId="0" borderId="0" applyBorder="0" applyProtection="0"/>
    <xf numFmtId="0" fontId="27" fillId="0" borderId="0" applyBorder="0" applyProtection="0"/>
    <xf numFmtId="0" fontId="57" fillId="8" borderId="5" applyNumberFormat="0" applyAlignment="0" applyProtection="0"/>
    <xf numFmtId="0" fontId="57" fillId="48" borderId="5" applyNumberFormat="0" applyAlignment="0" applyProtection="0"/>
    <xf numFmtId="0" fontId="64" fillId="0" borderId="0" applyNumberFormat="0" applyFill="0" applyBorder="0" applyAlignment="0" applyProtection="0"/>
    <xf numFmtId="0" fontId="27" fillId="0" borderId="0" applyBorder="0" applyProtection="0"/>
    <xf numFmtId="0" fontId="27" fillId="0" borderId="0" applyBorder="0" applyProtection="0"/>
    <xf numFmtId="0" fontId="57" fillId="8" borderId="5" applyNumberFormat="0" applyAlignment="0" applyProtection="0"/>
    <xf numFmtId="0" fontId="57" fillId="8" borderId="5" applyNumberFormat="0" applyAlignment="0" applyProtection="0"/>
    <xf numFmtId="0" fontId="57" fillId="48" borderId="5" applyNumberFormat="0" applyAlignment="0" applyProtection="0"/>
    <xf numFmtId="0" fontId="57" fillId="8" borderId="5" applyNumberFormat="0" applyAlignment="0" applyProtection="0"/>
    <xf numFmtId="0" fontId="145" fillId="89" borderId="5" applyNumberFormat="0" applyAlignment="0" applyProtection="0"/>
    <xf numFmtId="0" fontId="85" fillId="71" borderId="14" applyNumberFormat="0" applyAlignment="0" applyProtection="0"/>
    <xf numFmtId="0" fontId="62" fillId="71" borderId="14" applyProtection="0"/>
    <xf numFmtId="0" fontId="62" fillId="53" borderId="14" applyNumberFormat="0" applyAlignment="0" applyProtection="0"/>
    <xf numFmtId="0" fontId="66" fillId="0" borderId="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27" fillId="0" borderId="0" applyBorder="0" applyProtection="0"/>
    <xf numFmtId="0" fontId="62" fillId="71" borderId="14" applyNumberFormat="0" applyAlignment="0" applyProtection="0"/>
    <xf numFmtId="0" fontId="62" fillId="53" borderId="14" applyNumberFormat="0" applyAlignment="0" applyProtection="0"/>
    <xf numFmtId="0" fontId="62" fillId="53" borderId="14" applyNumberFormat="0" applyAlignment="0" applyProtection="0"/>
    <xf numFmtId="0" fontId="62" fillId="53" borderId="14" applyNumberFormat="0" applyAlignment="0" applyProtection="0"/>
    <xf numFmtId="0" fontId="70" fillId="27" borderId="0" applyNumberFormat="0" applyBorder="0" applyAlignment="0" applyProtection="0"/>
    <xf numFmtId="0" fontId="70" fillId="90" borderId="0" applyNumberFormat="0" applyBorder="0" applyAlignment="0" applyProtection="0"/>
    <xf numFmtId="0" fontId="70" fillId="27" borderId="0" applyNumberFormat="0" applyBorder="0" applyAlignment="0" applyProtection="0"/>
    <xf numFmtId="0" fontId="70" fillId="39" borderId="0" applyNumberFormat="0" applyBorder="0" applyAlignment="0" applyProtection="0"/>
    <xf numFmtId="0" fontId="37" fillId="58" borderId="0" applyNumberFormat="0" applyBorder="0" applyAlignment="0" applyProtection="0"/>
    <xf numFmtId="0" fontId="9" fillId="0" borderId="31"/>
    <xf numFmtId="0" fontId="9" fillId="0" borderId="35"/>
    <xf numFmtId="0" fontId="9" fillId="0" borderId="22"/>
    <xf numFmtId="0" fontId="9" fillId="0" borderId="25"/>
    <xf numFmtId="0" fontId="9" fillId="0" borderId="0" applyNumberFormat="0" applyFill="0" applyBorder="0" applyAlignment="0" applyProtection="0"/>
    <xf numFmtId="38" fontId="125" fillId="0" borderId="0" applyFont="0" applyFill="0" applyBorder="0" applyAlignment="0" applyProtection="0"/>
    <xf numFmtId="38" fontId="9" fillId="0" borderId="0" applyFill="0" applyBorder="0" applyAlignment="0" applyProtection="0"/>
    <xf numFmtId="0" fontId="46" fillId="69" borderId="0" applyNumberFormat="0" applyBorder="0" applyAlignment="0" applyProtection="0"/>
    <xf numFmtId="188" fontId="44" fillId="0" borderId="0" applyFont="0" applyFill="0" applyBorder="0" applyAlignment="0" applyProtection="0"/>
    <xf numFmtId="190" fontId="9" fillId="0" borderId="0" applyFont="0" applyFill="0" applyBorder="0" applyAlignment="0" applyProtection="0"/>
    <xf numFmtId="195" fontId="131" fillId="0" borderId="0" applyFill="0" applyBorder="0" applyAlignment="0" applyProtection="0"/>
    <xf numFmtId="0" fontId="35" fillId="0" borderId="0" applyNumberFormat="0" applyFill="0" applyBorder="0" applyAlignment="0" applyProtection="0"/>
    <xf numFmtId="0" fontId="46" fillId="69" borderId="0" applyNumberFormat="0" applyBorder="0" applyAlignment="0" applyProtection="0"/>
    <xf numFmtId="190" fontId="9" fillId="0" borderId="0" applyFont="0" applyFill="0" applyBorder="0" applyAlignment="0" applyProtection="0"/>
    <xf numFmtId="188" fontId="44" fillId="0" borderId="0" applyFont="0" applyFill="0" applyBorder="0" applyAlignment="0" applyProtection="0"/>
    <xf numFmtId="0" fontId="27" fillId="0" borderId="0" applyBorder="0" applyProtection="0"/>
    <xf numFmtId="0" fontId="27" fillId="0" borderId="0" applyBorder="0" applyProtection="0"/>
    <xf numFmtId="190" fontId="9" fillId="0" borderId="0" applyFont="0" applyFill="0" applyBorder="0" applyAlignment="0" applyProtection="0"/>
    <xf numFmtId="43" fontId="9" fillId="0" borderId="0" applyFont="0" applyFill="0" applyBorder="0" applyAlignment="0" applyProtection="0"/>
    <xf numFmtId="3" fontId="59" fillId="0" borderId="0" applyFont="0" applyFill="0" applyBorder="0" applyAlignment="0" applyProtection="0"/>
    <xf numFmtId="0" fontId="97" fillId="53" borderId="14" applyNumberFormat="0" applyAlignment="0" applyProtection="0"/>
    <xf numFmtId="0" fontId="105" fillId="42" borderId="0">
      <alignment horizontal="left" vertical="top"/>
    </xf>
    <xf numFmtId="177" fontId="9" fillId="0" borderId="0" applyFont="0" applyFill="0" applyBorder="0" applyAlignment="0" applyProtection="0"/>
    <xf numFmtId="0" fontId="39" fillId="0" borderId="0" applyNumberFormat="0" applyFill="0" applyBorder="0" applyAlignment="0" applyProtection="0">
      <alignment vertical="top"/>
      <protection locked="0"/>
    </xf>
    <xf numFmtId="0" fontId="120" fillId="0" borderId="0">
      <alignment horizontal="left" vertical="top"/>
    </xf>
    <xf numFmtId="0" fontId="9" fillId="0" borderId="0" applyNumberFormat="0" applyFill="0" applyBorder="0" applyAlignment="0" applyProtection="0"/>
    <xf numFmtId="0" fontId="9" fillId="0" borderId="0" applyNumberFormat="0" applyFill="0" applyBorder="0" applyAlignment="0" applyProtection="0"/>
    <xf numFmtId="165" fontId="9" fillId="0" borderId="0" applyFont="0" applyFill="0" applyBorder="0" applyAlignment="0" applyProtection="0"/>
    <xf numFmtId="0" fontId="35" fillId="0" borderId="0" applyNumberFormat="0" applyFill="0" applyBorder="0" applyAlignment="0" applyProtection="0"/>
    <xf numFmtId="0" fontId="31" fillId="0" borderId="0" applyNumberFormat="0" applyFill="0" applyBorder="0" applyAlignment="0" applyProtection="0"/>
    <xf numFmtId="0" fontId="53" fillId="42" borderId="0">
      <alignment horizontal="left" vertical="top"/>
    </xf>
    <xf numFmtId="165" fontId="9" fillId="0" borderId="0" applyFont="0" applyFill="0" applyBorder="0" applyAlignment="0" applyProtection="0"/>
    <xf numFmtId="0" fontId="110" fillId="42" borderId="0">
      <alignment horizontal="right" vertical="center"/>
    </xf>
    <xf numFmtId="165" fontId="9" fillId="0" borderId="0" applyFont="0" applyFill="0" applyBorder="0" applyAlignment="0" applyProtection="0"/>
    <xf numFmtId="0" fontId="105" fillId="42" borderId="0">
      <alignment horizontal="left" vertical="top"/>
    </xf>
    <xf numFmtId="0" fontId="110" fillId="42" borderId="0">
      <alignment horizontal="left" vertical="center"/>
    </xf>
    <xf numFmtId="165" fontId="9" fillId="0" borderId="0" applyFont="0" applyFill="0" applyBorder="0" applyAlignment="0" applyProtection="0"/>
    <xf numFmtId="192" fontId="59" fillId="0" borderId="0" applyFont="0" applyFill="0" applyBorder="0" applyAlignment="0" applyProtection="0"/>
    <xf numFmtId="172" fontId="9" fillId="0" borderId="0" applyFill="0" applyBorder="0" applyAlignment="0" applyProtection="0"/>
    <xf numFmtId="192" fontId="36" fillId="0" borderId="0" applyFont="0" applyFill="0" applyBorder="0" applyAlignment="0" applyProtection="0"/>
    <xf numFmtId="182" fontId="9" fillId="0" borderId="0" applyFill="0" applyBorder="0" applyAlignment="0" applyProtection="0"/>
    <xf numFmtId="0" fontId="64" fillId="0" borderId="0" applyNumberFormat="0" applyFill="0" applyBorder="0" applyAlignment="0" applyProtection="0"/>
    <xf numFmtId="185" fontId="83" fillId="0" borderId="0"/>
    <xf numFmtId="3" fontId="123" fillId="0" borderId="0" applyNumberFormat="0" applyFont="0" applyFill="0" applyBorder="0" applyAlignment="0" applyProtection="0"/>
    <xf numFmtId="0" fontId="35" fillId="0" borderId="0" applyNumberFormat="0" applyFill="0" applyBorder="0" applyAlignment="0" applyProtection="0"/>
    <xf numFmtId="196" fontId="60" fillId="0" borderId="0" applyFill="0" applyBorder="0" applyAlignment="0" applyProtection="0"/>
    <xf numFmtId="211" fontId="27" fillId="0" borderId="0" applyFont="0" applyFill="0" applyBorder="0" applyAlignment="0" applyProtection="0"/>
    <xf numFmtId="0" fontId="33" fillId="9" borderId="0"/>
    <xf numFmtId="0" fontId="46" fillId="32" borderId="0" applyNumberFormat="0" applyBorder="0" applyAlignment="0" applyProtection="0"/>
    <xf numFmtId="185" fontId="78" fillId="0" borderId="0"/>
    <xf numFmtId="167" fontId="129" fillId="0" borderId="0"/>
    <xf numFmtId="0" fontId="44" fillId="0" borderId="0"/>
    <xf numFmtId="0" fontId="20" fillId="0" borderId="0"/>
    <xf numFmtId="0" fontId="33" fillId="18" borderId="0" applyNumberFormat="0" applyBorder="0" applyAlignment="0" applyProtection="0"/>
    <xf numFmtId="0" fontId="81" fillId="0" borderId="20" applyAlignment="0"/>
    <xf numFmtId="0" fontId="46" fillId="32" borderId="0" applyNumberFormat="0" applyBorder="0" applyAlignment="0" applyProtection="0"/>
    <xf numFmtId="0" fontId="81" fillId="0" borderId="20" applyAlignment="0"/>
    <xf numFmtId="0" fontId="61" fillId="0" borderId="0" applyNumberFormat="0" applyFill="0" applyBorder="0" applyAlignment="0" applyProtection="0"/>
    <xf numFmtId="0" fontId="46" fillId="32" borderId="0" applyNumberFormat="0" applyBorder="0" applyAlignment="0" applyProtection="0"/>
    <xf numFmtId="0" fontId="81" fillId="0" borderId="23" applyAlignment="0"/>
    <xf numFmtId="0" fontId="46" fillId="69" borderId="0" applyNumberFormat="0" applyBorder="0" applyAlignment="0" applyProtection="0"/>
    <xf numFmtId="0" fontId="81" fillId="0" borderId="23" applyAlignment="0"/>
    <xf numFmtId="0" fontId="132" fillId="0" borderId="20" applyAlignment="0"/>
    <xf numFmtId="0" fontId="9" fillId="0" borderId="0"/>
    <xf numFmtId="0" fontId="81" fillId="0" borderId="23" applyAlignment="0"/>
    <xf numFmtId="0" fontId="9" fillId="41" borderId="10" applyNumberFormat="0" applyAlignment="0" applyProtection="0"/>
    <xf numFmtId="0" fontId="81" fillId="0" borderId="23" applyAlignment="0"/>
    <xf numFmtId="0" fontId="9" fillId="0" borderId="0"/>
    <xf numFmtId="0" fontId="38" fillId="92" borderId="0" applyNumberFormat="0" applyBorder="0" applyAlignment="0" applyProtection="0"/>
    <xf numFmtId="167" fontId="38" fillId="92" borderId="0" applyNumberFormat="0" applyBorder="0" applyAlignment="0" applyProtection="0"/>
    <xf numFmtId="0" fontId="38" fillId="93" borderId="0" applyBorder="0" applyProtection="0"/>
    <xf numFmtId="0" fontId="49" fillId="0" borderId="0"/>
    <xf numFmtId="0" fontId="38" fillId="94" borderId="0" applyNumberFormat="0" applyBorder="0" applyAlignment="0" applyProtection="0"/>
    <xf numFmtId="0" fontId="49" fillId="0" borderId="0"/>
    <xf numFmtId="0" fontId="38" fillId="91" borderId="0" applyBorder="0" applyProtection="0"/>
    <xf numFmtId="0" fontId="49" fillId="0" borderId="0"/>
    <xf numFmtId="167" fontId="38" fillId="94" borderId="0" applyNumberFormat="0" applyBorder="0" applyAlignment="0" applyProtection="0"/>
    <xf numFmtId="0" fontId="38" fillId="33" borderId="0" applyBorder="0" applyProtection="0"/>
    <xf numFmtId="0" fontId="38" fillId="72" borderId="0" applyNumberFormat="0" applyBorder="0" applyAlignment="0" applyProtection="0"/>
    <xf numFmtId="0" fontId="38" fillId="95" borderId="0" applyBorder="0" applyProtection="0"/>
    <xf numFmtId="0" fontId="9" fillId="0" borderId="0"/>
    <xf numFmtId="167" fontId="38" fillId="72" borderId="0" applyNumberFormat="0" applyBorder="0" applyAlignment="0" applyProtection="0"/>
    <xf numFmtId="198" fontId="137" fillId="0" borderId="0" applyFont="0" applyFill="0" applyBorder="0" applyAlignment="0" applyProtection="0">
      <alignment horizontal="right" vertical="top"/>
    </xf>
    <xf numFmtId="0" fontId="47" fillId="0" borderId="0" applyBorder="0" applyProtection="0"/>
    <xf numFmtId="0" fontId="47" fillId="0" borderId="0" applyBorder="0" applyProtection="0"/>
    <xf numFmtId="0" fontId="29" fillId="73" borderId="0" applyNumberFormat="0" applyBorder="0" applyAlignment="0" applyProtection="0"/>
    <xf numFmtId="181" fontId="15" fillId="0" borderId="0" applyBorder="0" applyProtection="0"/>
    <xf numFmtId="0" fontId="77" fillId="0" borderId="0" applyFill="0" applyBorder="0" applyAlignment="0" applyProtection="0"/>
    <xf numFmtId="208" fontId="19" fillId="0" borderId="0" applyFill="0" applyBorder="0" applyAlignment="0" applyProtection="0"/>
    <xf numFmtId="0" fontId="32" fillId="8" borderId="6" applyNumberFormat="0" applyAlignment="0" applyProtection="0"/>
    <xf numFmtId="183" fontId="19" fillId="0" borderId="0" applyFont="0" applyFill="0" applyBorder="0" applyAlignment="0" applyProtection="0"/>
    <xf numFmtId="0" fontId="32" fillId="8" borderId="6" applyNumberFormat="0" applyAlignment="0" applyProtection="0"/>
    <xf numFmtId="201" fontId="60" fillId="0" borderId="0" applyFill="0" applyBorder="0" applyAlignment="0" applyProtection="0"/>
    <xf numFmtId="0" fontId="38" fillId="0" borderId="12" applyNumberFormat="0" applyFill="0" applyAlignment="0" applyProtection="0"/>
    <xf numFmtId="194" fontId="9" fillId="0" borderId="0" applyFont="0" applyFill="0" applyBorder="0" applyAlignment="0" applyProtection="0"/>
    <xf numFmtId="198" fontId="44" fillId="0" borderId="0" applyFont="0" applyFill="0" applyBorder="0" applyAlignment="0" applyProtection="0"/>
    <xf numFmtId="184" fontId="77" fillId="0" borderId="0" applyFill="0" applyBorder="0" applyAlignment="0" applyProtection="0"/>
    <xf numFmtId="0" fontId="26" fillId="0" borderId="0"/>
    <xf numFmtId="0" fontId="27" fillId="0" borderId="0" applyBorder="0" applyProtection="0"/>
    <xf numFmtId="0" fontId="27" fillId="0" borderId="0" applyBorder="0" applyProtection="0"/>
    <xf numFmtId="0" fontId="99" fillId="0" borderId="0" applyNumberFormat="0" applyFill="0" applyBorder="0" applyAlignment="0" applyProtection="0"/>
    <xf numFmtId="0" fontId="27" fillId="0" borderId="0" applyBorder="0" applyProtection="0"/>
    <xf numFmtId="0" fontId="27" fillId="0" borderId="0" applyBorder="0" applyProtection="0"/>
    <xf numFmtId="0" fontId="99" fillId="0" borderId="0" applyNumberFormat="0" applyFill="0" applyBorder="0" applyAlignment="0" applyProtection="0"/>
    <xf numFmtId="0" fontId="99" fillId="0" borderId="0" applyNumberFormat="0" applyFill="0" applyBorder="0" applyAlignment="0" applyProtection="0"/>
    <xf numFmtId="0" fontId="9" fillId="0" borderId="0" applyFont="0" applyFill="0" applyBorder="0" applyAlignment="0" applyProtection="0"/>
    <xf numFmtId="0" fontId="99" fillId="0" borderId="0" applyNumberFormat="0" applyFill="0" applyBorder="0" applyAlignment="0" applyProtection="0"/>
    <xf numFmtId="0" fontId="27" fillId="0" borderId="0" applyBorder="0" applyProtection="0"/>
    <xf numFmtId="0" fontId="27" fillId="0" borderId="0" applyBorder="0" applyProtection="0"/>
    <xf numFmtId="0" fontId="99" fillId="0" borderId="0" applyNumberFormat="0" applyFill="0" applyBorder="0" applyAlignment="0" applyProtection="0"/>
    <xf numFmtId="2" fontId="9" fillId="0" borderId="0" applyFill="0" applyBorder="0" applyAlignment="0" applyProtection="0"/>
    <xf numFmtId="3" fontId="123" fillId="0" borderId="0" applyNumberFormat="0" applyFont="0" applyFill="0" applyBorder="0" applyAlignment="0" applyProtection="0"/>
    <xf numFmtId="4" fontId="9" fillId="0" borderId="0" applyNumberFormat="0"/>
    <xf numFmtId="0" fontId="33" fillId="9" borderId="0" applyBorder="0" applyProtection="0"/>
    <xf numFmtId="0" fontId="33" fillId="18" borderId="0" applyNumberFormat="0" applyBorder="0" applyAlignment="0" applyProtection="0"/>
    <xf numFmtId="0" fontId="33" fillId="18" borderId="0" applyNumberFormat="0" applyBorder="0" applyAlignment="0" applyProtection="0"/>
    <xf numFmtId="0" fontId="33" fillId="9" borderId="0" applyNumberFormat="0" applyBorder="0" applyAlignment="0" applyProtection="0"/>
    <xf numFmtId="0" fontId="33" fillId="18" borderId="0" applyNumberFormat="0" applyBorder="0" applyAlignment="0" applyProtection="0"/>
    <xf numFmtId="0" fontId="9" fillId="0" borderId="0"/>
    <xf numFmtId="0" fontId="173" fillId="0" borderId="0"/>
    <xf numFmtId="0" fontId="33" fillId="9" borderId="0" applyNumberFormat="0" applyBorder="0" applyAlignment="0" applyProtection="0"/>
    <xf numFmtId="0" fontId="33" fillId="18" borderId="0" applyNumberFormat="0" applyBorder="0" applyAlignment="0" applyProtection="0"/>
    <xf numFmtId="0" fontId="133" fillId="0" borderId="0"/>
    <xf numFmtId="0" fontId="114" fillId="0" borderId="0"/>
    <xf numFmtId="0" fontId="33" fillId="18" borderId="0" applyNumberFormat="0" applyBorder="0" applyAlignment="0" applyProtection="0"/>
    <xf numFmtId="0" fontId="33" fillId="9" borderId="0" applyNumberFormat="0" applyBorder="0" applyAlignment="0" applyProtection="0"/>
    <xf numFmtId="167" fontId="139" fillId="0" borderId="0">
      <alignment horizontal="center"/>
    </xf>
    <xf numFmtId="0" fontId="48" fillId="0" borderId="9" applyNumberFormat="0" applyFill="0" applyAlignment="0" applyProtection="0"/>
    <xf numFmtId="0" fontId="64" fillId="0" borderId="0" applyNumberFormat="0" applyFill="0" applyBorder="0" applyAlignment="0" applyProtection="0"/>
    <xf numFmtId="0" fontId="26" fillId="0" borderId="0" applyBorder="0" applyProtection="0"/>
    <xf numFmtId="0" fontId="147" fillId="0" borderId="36" applyNumberFormat="0" applyFill="0" applyAlignment="0" applyProtection="0"/>
    <xf numFmtId="0" fontId="48" fillId="0" borderId="13" applyProtection="0"/>
    <xf numFmtId="0" fontId="48" fillId="0" borderId="9" applyNumberFormat="0" applyFill="0" applyAlignment="0" applyProtection="0"/>
    <xf numFmtId="0" fontId="19" fillId="0" borderId="0"/>
    <xf numFmtId="0" fontId="48" fillId="0" borderId="9" applyNumberFormat="0" applyFill="0" applyAlignment="0" applyProtection="0"/>
    <xf numFmtId="0" fontId="31" fillId="0" borderId="0" applyNumberFormat="0" applyFill="0" applyBorder="0" applyAlignment="0" applyProtection="0"/>
    <xf numFmtId="0" fontId="48" fillId="0" borderId="9" applyNumberFormat="0" applyFill="0" applyAlignment="0" applyProtection="0"/>
    <xf numFmtId="0" fontId="19" fillId="0" borderId="0"/>
    <xf numFmtId="0" fontId="48" fillId="0" borderId="9" applyNumberFormat="0" applyFill="0" applyAlignment="0" applyProtection="0"/>
    <xf numFmtId="0" fontId="48" fillId="0" borderId="9" applyNumberFormat="0" applyFill="0" applyAlignment="0" applyProtection="0"/>
    <xf numFmtId="0" fontId="48" fillId="0" borderId="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85" fontId="83" fillId="0" borderId="0"/>
    <xf numFmtId="0" fontId="47" fillId="0" borderId="0" applyBorder="0" applyProtection="0"/>
    <xf numFmtId="0" fontId="47" fillId="0" borderId="0" applyBorder="0" applyProtection="0"/>
    <xf numFmtId="0" fontId="64" fillId="0" borderId="0" applyNumberFormat="0" applyFill="0" applyBorder="0" applyAlignment="0" applyProtection="0"/>
    <xf numFmtId="0" fontId="47" fillId="0" borderId="0" applyBorder="0" applyProtection="0"/>
    <xf numFmtId="0" fontId="47" fillId="0" borderId="0" applyBorder="0" applyProtection="0"/>
    <xf numFmtId="0" fontId="6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35" fillId="0" borderId="11" applyNumberFormat="0" applyFill="0" applyAlignment="0" applyProtection="0"/>
    <xf numFmtId="0" fontId="51" fillId="0" borderId="0" applyNumberFormat="0" applyFill="0" applyBorder="0" applyAlignment="0" applyProtection="0"/>
    <xf numFmtId="0" fontId="56" fillId="0" borderId="11" applyNumberFormat="0" applyFill="0" applyAlignment="0" applyProtection="0"/>
    <xf numFmtId="0" fontId="31" fillId="0" borderId="0" applyNumberFormat="0" applyFill="0" applyBorder="0" applyAlignment="0" applyProtection="0"/>
    <xf numFmtId="176" fontId="9" fillId="0" borderId="0" applyFill="0" applyBorder="0" applyAlignment="0" applyProtection="0"/>
    <xf numFmtId="0" fontId="56" fillId="0" borderId="11" applyNumberFormat="0" applyFill="0" applyAlignment="0" applyProtection="0"/>
    <xf numFmtId="0" fontId="56" fillId="0" borderId="11" applyNumberFormat="0" applyFill="0" applyAlignment="0" applyProtection="0"/>
    <xf numFmtId="0" fontId="56" fillId="0" borderId="11" applyNumberFormat="0" applyFill="0" applyAlignment="0" applyProtection="0"/>
    <xf numFmtId="0" fontId="56" fillId="0" borderId="1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46" fillId="85" borderId="5" applyNumberFormat="0" applyAlignment="0" applyProtection="0"/>
    <xf numFmtId="0" fontId="94" fillId="0" borderId="0">
      <alignment horizontal="left" vertical="top"/>
    </xf>
    <xf numFmtId="0" fontId="35" fillId="0" borderId="8" applyNumberFormat="0" applyFill="0" applyAlignment="0" applyProtection="0"/>
    <xf numFmtId="0" fontId="31" fillId="0" borderId="0" applyNumberFormat="0" applyFill="0" applyBorder="0" applyAlignment="0" applyProtection="0"/>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9" fillId="0" borderId="0"/>
    <xf numFmtId="0" fontId="117" fillId="0" borderId="32"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7" fontId="139" fillId="0" borderId="0">
      <alignment horizontal="center" textRotation="90"/>
    </xf>
    <xf numFmtId="212" fontId="148" fillId="0" borderId="0">
      <protection locked="0"/>
    </xf>
    <xf numFmtId="0" fontId="119"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 fillId="0" borderId="0"/>
    <xf numFmtId="0" fontId="31" fillId="0" borderId="0" applyNumberFormat="0" applyFill="0" applyBorder="0" applyAlignment="0" applyProtection="0"/>
    <xf numFmtId="0" fontId="49" fillId="0" borderId="0"/>
    <xf numFmtId="0" fontId="39" fillId="0" borderId="0" applyNumberFormat="0" applyFill="0" applyBorder="0" applyAlignment="0" applyProtection="0">
      <alignment vertical="top"/>
      <protection locked="0"/>
    </xf>
    <xf numFmtId="0" fontId="31" fillId="0" borderId="0" applyNumberFormat="0" applyFill="0" applyBorder="0" applyAlignment="0" applyProtection="0"/>
    <xf numFmtId="0" fontId="71" fillId="54" borderId="10" applyNumberFormat="0" applyFont="0" applyAlignment="0" applyProtection="0"/>
    <xf numFmtId="0" fontId="39" fillId="0" borderId="0" applyNumberFormat="0" applyFill="0" applyBorder="0" applyAlignment="0" applyProtection="0">
      <alignment vertical="top"/>
      <protection locked="0"/>
    </xf>
    <xf numFmtId="0" fontId="9" fillId="41" borderId="10" applyNumberFormat="0" applyAlignment="0" applyProtection="0"/>
    <xf numFmtId="0" fontId="27" fillId="0" borderId="0" applyBorder="0" applyProtection="0"/>
    <xf numFmtId="0" fontId="27" fillId="0" borderId="0" applyBorder="0" applyProtection="0"/>
    <xf numFmtId="0" fontId="31" fillId="0" borderId="0" applyNumberFormat="0" applyFill="0" applyBorder="0" applyAlignment="0" applyProtection="0"/>
    <xf numFmtId="0" fontId="71" fillId="54" borderId="10" applyNumberFormat="0" applyFont="0" applyAlignment="0" applyProtection="0"/>
    <xf numFmtId="0" fontId="39" fillId="0" borderId="0" applyNumberFormat="0" applyFill="0" applyBorder="0" applyAlignment="0" applyProtection="0">
      <alignment vertical="top"/>
      <protection locked="0"/>
    </xf>
    <xf numFmtId="0" fontId="9" fillId="0" borderId="0" applyFont="0" applyFill="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27" fillId="42" borderId="0">
      <alignment horizontal="left" vertical="top"/>
    </xf>
    <xf numFmtId="0" fontId="39"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3" fillId="0" borderId="0" applyBorder="0" applyProtection="0"/>
    <xf numFmtId="0" fontId="31" fillId="0" borderId="0" applyNumberFormat="0" applyFill="0" applyBorder="0" applyAlignment="0" applyProtection="0">
      <alignment vertical="top"/>
      <protection locked="0"/>
    </xf>
    <xf numFmtId="0" fontId="9" fillId="0" borderId="0"/>
    <xf numFmtId="0" fontId="30" fillId="24" borderId="26" applyProtection="0"/>
    <xf numFmtId="0" fontId="30" fillId="24" borderId="5" applyNumberFormat="0" applyAlignment="0" applyProtection="0"/>
    <xf numFmtId="49" fontId="73" fillId="48" borderId="30">
      <alignment horizontal="center" vertical="top" wrapText="1"/>
    </xf>
    <xf numFmtId="0" fontId="30" fillId="24" borderId="5" applyNumberFormat="0" applyAlignment="0" applyProtection="0"/>
    <xf numFmtId="0" fontId="30" fillId="24" borderId="5" applyNumberFormat="0" applyAlignment="0" applyProtection="0"/>
    <xf numFmtId="0" fontId="30" fillId="24" borderId="5" applyNumberFormat="0" applyAlignment="0" applyProtection="0"/>
    <xf numFmtId="0" fontId="30" fillId="24" borderId="5" applyNumberFormat="0" applyAlignment="0" applyProtection="0"/>
    <xf numFmtId="0" fontId="30" fillId="7" borderId="5" applyNumberFormat="0" applyAlignment="0" applyProtection="0"/>
    <xf numFmtId="0" fontId="30" fillId="24" borderId="5" applyNumberFormat="0" applyAlignment="0" applyProtection="0"/>
    <xf numFmtId="0" fontId="48" fillId="0" borderId="9" applyNumberFormat="0" applyFill="0" applyAlignment="0" applyProtection="0"/>
    <xf numFmtId="0" fontId="30" fillId="24" borderId="5" applyNumberFormat="0" applyAlignment="0" applyProtection="0"/>
    <xf numFmtId="0" fontId="30" fillId="24" borderId="5" applyNumberFormat="0" applyAlignment="0" applyProtection="0"/>
    <xf numFmtId="0" fontId="30" fillId="24" borderId="5" applyNumberFormat="0" applyAlignment="0" applyProtection="0"/>
    <xf numFmtId="0" fontId="32" fillId="8" borderId="6"/>
    <xf numFmtId="0" fontId="49" fillId="0" borderId="0"/>
    <xf numFmtId="0" fontId="32" fillId="10" borderId="6" applyNumberFormat="0" applyAlignment="0" applyProtection="0"/>
    <xf numFmtId="39" fontId="19" fillId="0" borderId="27">
      <alignment horizontal="right" vertical="top" wrapText="1"/>
    </xf>
    <xf numFmtId="39" fontId="9" fillId="0" borderId="27">
      <alignment horizontal="right" vertical="top" wrapText="1"/>
    </xf>
    <xf numFmtId="39" fontId="19" fillId="0" borderId="27">
      <alignment horizontal="right" vertical="top" wrapText="1"/>
    </xf>
    <xf numFmtId="3" fontId="138" fillId="0" borderId="0"/>
    <xf numFmtId="179" fontId="75" fillId="0" borderId="0" applyFill="0" applyBorder="0" applyProtection="0">
      <alignment horizontal="left" vertical="top" wrapText="1"/>
    </xf>
    <xf numFmtId="0" fontId="26" fillId="0" borderId="0" applyBorder="0" applyProtection="0"/>
    <xf numFmtId="0" fontId="20" fillId="0" borderId="0"/>
    <xf numFmtId="0" fontId="76" fillId="0" borderId="19" applyProtection="0"/>
    <xf numFmtId="0" fontId="76" fillId="0" borderId="19" applyNumberFormat="0" applyFill="0" applyAlignment="0" applyProtection="0"/>
    <xf numFmtId="0" fontId="76" fillId="0" borderId="19" applyNumberFormat="0" applyFill="0" applyAlignment="0" applyProtection="0"/>
    <xf numFmtId="0" fontId="26" fillId="0" borderId="0" applyBorder="0" applyProtection="0"/>
    <xf numFmtId="0" fontId="68" fillId="0" borderId="0"/>
    <xf numFmtId="0" fontId="76" fillId="0" borderId="19" applyNumberFormat="0" applyFill="0" applyAlignment="0" applyProtection="0"/>
    <xf numFmtId="0" fontId="26" fillId="0" borderId="0" applyBorder="0" applyProtection="0"/>
    <xf numFmtId="0" fontId="68" fillId="0" borderId="0"/>
    <xf numFmtId="0" fontId="76" fillId="0" borderId="19" applyNumberFormat="0" applyFill="0" applyAlignment="0" applyProtection="0"/>
    <xf numFmtId="0" fontId="36" fillId="0" borderId="0" applyBorder="0" applyProtection="0"/>
    <xf numFmtId="0" fontId="76" fillId="0" borderId="19" applyNumberFormat="0" applyFill="0" applyAlignment="0" applyProtection="0"/>
    <xf numFmtId="0" fontId="76" fillId="0" borderId="19" applyNumberFormat="0" applyFill="0" applyAlignment="0" applyProtection="0"/>
    <xf numFmtId="0" fontId="36" fillId="0" borderId="0" applyBorder="0" applyProtection="0"/>
    <xf numFmtId="0" fontId="36" fillId="0" borderId="0" applyBorder="0" applyProtection="0"/>
    <xf numFmtId="0" fontId="76" fillId="0" borderId="19" applyNumberFormat="0" applyFill="0" applyAlignment="0" applyProtection="0"/>
    <xf numFmtId="0" fontId="76" fillId="0" borderId="19" applyNumberFormat="0" applyFill="0" applyAlignment="0" applyProtection="0"/>
    <xf numFmtId="0" fontId="68" fillId="0" borderId="0"/>
    <xf numFmtId="0" fontId="23" fillId="0" borderId="0"/>
    <xf numFmtId="0" fontId="149" fillId="0" borderId="19" applyNumberFormat="0" applyFill="0" applyAlignment="0" applyProtection="0"/>
    <xf numFmtId="0" fontId="104" fillId="0" borderId="0">
      <alignment horizontal="right"/>
    </xf>
    <xf numFmtId="0" fontId="32" fillId="8" borderId="6" applyNumberFormat="0" applyAlignment="0" applyProtection="0"/>
    <xf numFmtId="0" fontId="106" fillId="0" borderId="0">
      <alignment horizontal="right"/>
    </xf>
    <xf numFmtId="169" fontId="75" fillId="0" borderId="0" applyFill="0" applyBorder="0" applyProtection="0">
      <alignment horizontal="left" vertical="top" wrapText="1"/>
    </xf>
    <xf numFmtId="0" fontId="42" fillId="0" borderId="0">
      <alignment vertical="top"/>
    </xf>
    <xf numFmtId="0" fontId="48" fillId="0" borderId="9" applyNumberFormat="0" applyFill="0" applyAlignment="0" applyProtection="0"/>
    <xf numFmtId="49" fontId="150" fillId="8" borderId="18">
      <alignment horizontal="center" vertical="top" wrapText="1"/>
    </xf>
    <xf numFmtId="0" fontId="42" fillId="0" borderId="0">
      <alignment vertical="top"/>
    </xf>
    <xf numFmtId="0" fontId="48" fillId="0" borderId="9" applyNumberFormat="0" applyFill="0" applyAlignment="0" applyProtection="0"/>
    <xf numFmtId="0" fontId="48" fillId="0" borderId="9" applyNumberFormat="0" applyFill="0" applyAlignment="0" applyProtection="0"/>
    <xf numFmtId="0" fontId="48" fillId="0" borderId="9" applyNumberFormat="0" applyFill="0" applyAlignment="0" applyProtection="0"/>
    <xf numFmtId="4" fontId="141" fillId="0" borderId="0" applyAlignment="0">
      <alignment horizontal="left"/>
    </xf>
    <xf numFmtId="0" fontId="130" fillId="0" borderId="0"/>
    <xf numFmtId="0" fontId="56" fillId="0" borderId="11" applyNumberFormat="0" applyFill="0" applyAlignment="0" applyProtection="0"/>
    <xf numFmtId="0" fontId="130" fillId="0" borderId="0"/>
    <xf numFmtId="0" fontId="56" fillId="0" borderId="11" applyNumberFormat="0" applyFill="0" applyAlignment="0" applyProtection="0"/>
    <xf numFmtId="0" fontId="116" fillId="0" borderId="0"/>
    <xf numFmtId="0" fontId="130" fillId="0" borderId="0"/>
    <xf numFmtId="0" fontId="56" fillId="0" borderId="11" applyNumberFormat="0" applyFill="0" applyAlignment="0" applyProtection="0"/>
    <xf numFmtId="0" fontId="56" fillId="0" borderId="11" applyNumberFormat="0" applyFill="0" applyAlignment="0" applyProtection="0"/>
    <xf numFmtId="0" fontId="117" fillId="0" borderId="29" applyNumberFormat="0" applyFill="0" applyAlignment="0" applyProtection="0"/>
    <xf numFmtId="0" fontId="46" fillId="32" borderId="0" applyNumberFormat="0" applyBorder="0" applyAlignment="0" applyProtection="0"/>
    <xf numFmtId="0" fontId="35" fillId="0" borderId="8" applyNumberFormat="0" applyFill="0" applyAlignment="0" applyProtection="0"/>
    <xf numFmtId="0" fontId="46" fillId="69" borderId="0" applyNumberFormat="0" applyBorder="0" applyAlignment="0" applyProtection="0"/>
    <xf numFmtId="0" fontId="35" fillId="0" borderId="8" applyNumberFormat="0" applyFill="0" applyAlignment="0" applyProtection="0"/>
    <xf numFmtId="0" fontId="117" fillId="0" borderId="0" applyNumberFormat="0" applyFill="0" applyBorder="0" applyAlignment="0" applyProtection="0"/>
    <xf numFmtId="0" fontId="46" fillId="32" borderId="0" applyNumberFormat="0" applyBorder="0" applyAlignment="0" applyProtection="0"/>
    <xf numFmtId="0" fontId="35" fillId="0" borderId="0" applyNumberFormat="0" applyFill="0" applyBorder="0" applyAlignment="0" applyProtection="0"/>
    <xf numFmtId="185" fontId="83" fillId="0" borderId="0"/>
    <xf numFmtId="0" fontId="61" fillId="0" borderId="0"/>
    <xf numFmtId="0" fontId="115" fillId="0" borderId="0"/>
    <xf numFmtId="0" fontId="46" fillId="32" borderId="0" applyNumberFormat="0" applyBorder="0" applyAlignment="0" applyProtection="0"/>
    <xf numFmtId="4" fontId="121" fillId="0" borderId="0">
      <alignment horizontal="left" vertical="top"/>
      <protection locked="0"/>
    </xf>
    <xf numFmtId="0" fontId="173" fillId="0" borderId="0">
      <alignment vertical="top"/>
    </xf>
    <xf numFmtId="0" fontId="66" fillId="0" borderId="0"/>
    <xf numFmtId="0" fontId="9" fillId="0" borderId="0"/>
    <xf numFmtId="0" fontId="9" fillId="0" borderId="0"/>
    <xf numFmtId="0" fontId="27" fillId="0" borderId="0" applyBorder="0" applyProtection="0"/>
    <xf numFmtId="0" fontId="27" fillId="0" borderId="0" applyBorder="0" applyProtection="0"/>
    <xf numFmtId="0" fontId="26" fillId="0" borderId="0" applyBorder="0" applyProtection="0"/>
    <xf numFmtId="0" fontId="27" fillId="0" borderId="0" applyBorder="0" applyProtection="0"/>
    <xf numFmtId="0" fontId="27" fillId="0" borderId="0" applyBorder="0" applyProtection="0"/>
    <xf numFmtId="0" fontId="27" fillId="0" borderId="0" applyBorder="0" applyProtection="0"/>
    <xf numFmtId="0" fontId="68" fillId="0" borderId="0"/>
    <xf numFmtId="0" fontId="23" fillId="0" borderId="0"/>
    <xf numFmtId="0" fontId="27" fillId="0" borderId="0" applyBorder="0" applyProtection="0"/>
    <xf numFmtId="0" fontId="27" fillId="0" borderId="0" applyBorder="0" applyProtection="0"/>
    <xf numFmtId="0" fontId="66" fillId="0" borderId="0"/>
    <xf numFmtId="0" fontId="66" fillId="0" borderId="0">
      <alignment vertical="top"/>
    </xf>
    <xf numFmtId="7" fontId="44" fillId="0" borderId="0"/>
    <xf numFmtId="0" fontId="26" fillId="0" borderId="0"/>
    <xf numFmtId="0" fontId="9" fillId="0" borderId="0" applyNumberFormat="0" applyFont="0" applyFill="0" applyBorder="0" applyAlignment="0" applyProtection="0"/>
    <xf numFmtId="0" fontId="26" fillId="0" borderId="0" applyBorder="0" applyProtection="0"/>
    <xf numFmtId="0" fontId="91" fillId="0" borderId="0"/>
    <xf numFmtId="0" fontId="26" fillId="0" borderId="0" applyBorder="0" applyProtection="0"/>
    <xf numFmtId="0" fontId="26"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6" fillId="0" borderId="0" applyBorder="0" applyProtection="0"/>
    <xf numFmtId="0" fontId="26"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49" fillId="0" borderId="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6" fillId="0" borderId="0" applyBorder="0" applyProtection="0"/>
    <xf numFmtId="0" fontId="26" fillId="0" borderId="0" applyBorder="0" applyProtection="0"/>
    <xf numFmtId="0" fontId="9" fillId="0" borderId="0"/>
    <xf numFmtId="0" fontId="9" fillId="0" borderId="0"/>
    <xf numFmtId="0" fontId="44" fillId="0" borderId="0"/>
    <xf numFmtId="0" fontId="9" fillId="0" borderId="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47" fillId="0" borderId="0" applyBorder="0" applyProtection="0"/>
    <xf numFmtId="0" fontId="36" fillId="0" borderId="0" applyBorder="0" applyProtection="0"/>
    <xf numFmtId="0" fontId="47" fillId="0" borderId="0" applyBorder="0" applyProtection="0"/>
    <xf numFmtId="0" fontId="36" fillId="0" borderId="0" applyBorder="0" applyProtection="0"/>
    <xf numFmtId="0" fontId="47" fillId="0" borderId="0" applyBorder="0" applyProtection="0"/>
    <xf numFmtId="0" fontId="55" fillId="0" borderId="0"/>
    <xf numFmtId="0" fontId="122" fillId="0" borderId="0"/>
    <xf numFmtId="0" fontId="27" fillId="0" borderId="0" applyBorder="0" applyProtection="0"/>
    <xf numFmtId="0" fontId="26" fillId="0" borderId="0" applyBorder="0" applyProtection="0"/>
    <xf numFmtId="0" fontId="151" fillId="0" borderId="0"/>
    <xf numFmtId="0" fontId="44" fillId="0" borderId="0"/>
    <xf numFmtId="0" fontId="133" fillId="0" borderId="0"/>
    <xf numFmtId="0" fontId="9" fillId="0" borderId="0"/>
    <xf numFmtId="0" fontId="9" fillId="0" borderId="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xf numFmtId="0" fontId="9" fillId="0" borderId="0"/>
    <xf numFmtId="0" fontId="114" fillId="0" borderId="0"/>
    <xf numFmtId="0" fontId="26" fillId="0" borderId="0" applyBorder="0" applyProtection="0"/>
    <xf numFmtId="0" fontId="26" fillId="0" borderId="0" applyBorder="0" applyProtection="0"/>
    <xf numFmtId="0" fontId="26" fillId="0" borderId="0" applyBorder="0" applyProtection="0"/>
    <xf numFmtId="0" fontId="27" fillId="0" borderId="0" applyBorder="0" applyProtection="0"/>
    <xf numFmtId="0" fontId="26" fillId="0" borderId="0" applyBorder="0" applyProtection="0"/>
    <xf numFmtId="0" fontId="27" fillId="0" borderId="0" applyBorder="0" applyProtection="0"/>
    <xf numFmtId="0" fontId="9" fillId="0" borderId="0"/>
    <xf numFmtId="0" fontId="27" fillId="0" borderId="0"/>
    <xf numFmtId="0" fontId="26" fillId="0" borderId="0"/>
    <xf numFmtId="0" fontId="27" fillId="0" borderId="0" applyBorder="0" applyProtection="0"/>
    <xf numFmtId="0" fontId="36" fillId="0" borderId="0" applyBorder="0" applyProtection="0"/>
    <xf numFmtId="0" fontId="27" fillId="0" borderId="0"/>
    <xf numFmtId="0" fontId="21" fillId="0" borderId="0"/>
    <xf numFmtId="0" fontId="27" fillId="0" borderId="0" applyBorder="0" applyProtection="0"/>
    <xf numFmtId="0" fontId="36"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6" fillId="0" borderId="0" applyBorder="0" applyProtection="0"/>
    <xf numFmtId="0" fontId="60" fillId="0" borderId="0"/>
    <xf numFmtId="0" fontId="27" fillId="0" borderId="0" applyBorder="0" applyProtection="0"/>
    <xf numFmtId="0" fontId="27" fillId="0" borderId="0" applyBorder="0" applyProtection="0"/>
    <xf numFmtId="0" fontId="27" fillId="0" borderId="0" applyBorder="0" applyProtection="0"/>
    <xf numFmtId="0" fontId="66" fillId="0" borderId="0"/>
    <xf numFmtId="0" fontId="27" fillId="0" borderId="0" applyBorder="0" applyProtection="0"/>
    <xf numFmtId="0" fontId="36" fillId="0" borderId="0" applyBorder="0" applyProtection="0"/>
    <xf numFmtId="0" fontId="27" fillId="0" borderId="0" applyBorder="0" applyProtection="0"/>
    <xf numFmtId="0" fontId="27" fillId="0" borderId="0" applyBorder="0" applyProtection="0"/>
    <xf numFmtId="0" fontId="27" fillId="0" borderId="0" applyBorder="0" applyProtection="0"/>
    <xf numFmtId="7" fontId="44" fillId="0" borderId="0"/>
    <xf numFmtId="0" fontId="27" fillId="0" borderId="0" applyBorder="0" applyProtection="0"/>
    <xf numFmtId="0" fontId="27" fillId="0" borderId="0" applyBorder="0" applyProtection="0"/>
    <xf numFmtId="0" fontId="27" fillId="0" borderId="0" applyBorder="0" applyProtection="0"/>
    <xf numFmtId="0" fontId="9" fillId="0" borderId="0">
      <alignment vertical="top"/>
    </xf>
    <xf numFmtId="0" fontId="27" fillId="0" borderId="0" applyBorder="0" applyProtection="0"/>
    <xf numFmtId="0" fontId="26" fillId="0" borderId="0" applyBorder="0" applyProtection="0"/>
    <xf numFmtId="0" fontId="27" fillId="0" borderId="0" applyBorder="0" applyProtection="0"/>
    <xf numFmtId="0" fontId="26" fillId="0" borderId="0" applyBorder="0" applyProtection="0"/>
    <xf numFmtId="0" fontId="38" fillId="0" borderId="38" applyNumberFormat="0" applyFill="0" applyAlignment="0" applyProtection="0"/>
    <xf numFmtId="0" fontId="44" fillId="0" borderId="0"/>
    <xf numFmtId="0" fontId="173" fillId="0" borderId="0"/>
    <xf numFmtId="0" fontId="26" fillId="0" borderId="0" applyBorder="0" applyProtection="0"/>
    <xf numFmtId="0" fontId="26" fillId="0" borderId="0" applyBorder="0" applyProtection="0"/>
    <xf numFmtId="0" fontId="36" fillId="0" borderId="0" applyBorder="0" applyProtection="0"/>
    <xf numFmtId="0" fontId="66" fillId="0" borderId="0"/>
    <xf numFmtId="0" fontId="36" fillId="0" borderId="0" applyBorder="0" applyProtection="0"/>
    <xf numFmtId="0" fontId="27" fillId="0" borderId="0" applyBorder="0" applyProtection="0"/>
    <xf numFmtId="0" fontId="106" fillId="0" borderId="0">
      <alignment horizontal="left" vertical="top"/>
    </xf>
    <xf numFmtId="0" fontId="36" fillId="0" borderId="0" applyBorder="0" applyProtection="0"/>
    <xf numFmtId="0" fontId="27" fillId="0" borderId="0" applyBorder="0" applyProtection="0"/>
    <xf numFmtId="0" fontId="68" fillId="0" borderId="0"/>
    <xf numFmtId="0" fontId="27" fillId="0" borderId="0" applyBorder="0" applyProtection="0"/>
    <xf numFmtId="0" fontId="27" fillId="0" borderId="0" applyBorder="0" applyProtection="0"/>
    <xf numFmtId="0" fontId="9" fillId="0" borderId="0"/>
    <xf numFmtId="0" fontId="27" fillId="0" borderId="0" applyBorder="0" applyProtection="0"/>
    <xf numFmtId="0" fontId="27" fillId="0" borderId="0" applyBorder="0" applyProtection="0"/>
    <xf numFmtId="0" fontId="44" fillId="0" borderId="0"/>
    <xf numFmtId="0" fontId="46" fillId="32" borderId="0" applyNumberFormat="0" applyBorder="0" applyAlignment="0" applyProtection="0"/>
    <xf numFmtId="0" fontId="46" fillId="6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69" borderId="0" applyNumberFormat="0" applyBorder="0" applyAlignment="0" applyProtection="0"/>
    <xf numFmtId="0" fontId="46" fillId="69" borderId="0" applyNumberFormat="0" applyBorder="0" applyAlignment="0" applyProtection="0"/>
    <xf numFmtId="0" fontId="153" fillId="0" borderId="39" applyNumberFormat="0" applyFill="0" applyAlignment="0" applyProtection="0"/>
    <xf numFmtId="0" fontId="46" fillId="96" borderId="0" applyNumberFormat="0" applyBorder="0" applyAlignment="0" applyProtection="0"/>
    <xf numFmtId="0" fontId="154" fillId="69" borderId="0" applyNumberFormat="0" applyBorder="0" applyAlignment="0" applyProtection="0"/>
    <xf numFmtId="0" fontId="98" fillId="32" borderId="0" applyNumberFormat="0" applyBorder="0" applyAlignment="0" applyProtection="0"/>
    <xf numFmtId="177" fontId="9" fillId="0" borderId="0" applyFont="0" applyFill="0" applyBorder="0" applyAlignment="0" applyProtection="0"/>
    <xf numFmtId="0" fontId="46" fillId="69" borderId="0" applyNumberFormat="0" applyBorder="0" applyAlignment="0" applyProtection="0"/>
    <xf numFmtId="0" fontId="49" fillId="0" borderId="0"/>
    <xf numFmtId="0" fontId="144" fillId="14" borderId="0" applyNumberFormat="0" applyBorder="0" applyAlignment="0" applyProtection="0"/>
    <xf numFmtId="0" fontId="9" fillId="0" borderId="0" applyNumberFormat="0" applyFill="0" applyBorder="0" applyAlignment="0" applyProtection="0"/>
    <xf numFmtId="0" fontId="27" fillId="0" borderId="0" applyBorder="0" applyProtection="0"/>
    <xf numFmtId="0" fontId="9" fillId="0" borderId="0"/>
    <xf numFmtId="0" fontId="27" fillId="0" borderId="0" applyBorder="0" applyProtection="0"/>
    <xf numFmtId="0" fontId="9" fillId="0" borderId="0"/>
    <xf numFmtId="0" fontId="49" fillId="0" borderId="0"/>
    <xf numFmtId="185" fontId="83" fillId="0" borderId="0"/>
    <xf numFmtId="185" fontId="78" fillId="0" borderId="0"/>
    <xf numFmtId="0" fontId="27" fillId="0" borderId="0" applyBorder="0" applyProtection="0"/>
    <xf numFmtId="0" fontId="49" fillId="0" borderId="0"/>
    <xf numFmtId="0" fontId="71" fillId="0" borderId="0"/>
    <xf numFmtId="0" fontId="71" fillId="0" borderId="0"/>
    <xf numFmtId="0" fontId="49" fillId="0" borderId="0"/>
    <xf numFmtId="0" fontId="71" fillId="0" borderId="0"/>
    <xf numFmtId="0" fontId="59" fillId="0" borderId="0"/>
    <xf numFmtId="0" fontId="9" fillId="0" borderId="0" applyNumberFormat="0" applyFill="0" applyBorder="0" applyAlignment="0" applyProtection="0"/>
    <xf numFmtId="0" fontId="59" fillId="0" borderId="0"/>
    <xf numFmtId="0" fontId="152" fillId="0" borderId="0" applyBorder="0" applyProtection="0">
      <alignment vertical="top" wrapText="1"/>
    </xf>
    <xf numFmtId="0" fontId="59" fillId="0" borderId="0"/>
    <xf numFmtId="185" fontId="83" fillId="0" borderId="0"/>
    <xf numFmtId="185" fontId="83" fillId="0" borderId="0"/>
    <xf numFmtId="185" fontId="83" fillId="0" borderId="0"/>
    <xf numFmtId="0" fontId="9" fillId="0" borderId="0" applyNumberFormat="0" applyFill="0" applyBorder="0" applyAlignment="0" applyProtection="0"/>
    <xf numFmtId="0" fontId="9" fillId="0" borderId="0" applyNumberFormat="0" applyFill="0" applyBorder="0" applyAlignment="0" applyProtection="0"/>
    <xf numFmtId="0" fontId="27" fillId="0" borderId="0" applyBorder="0" applyProtection="0"/>
    <xf numFmtId="193" fontId="155" fillId="0" borderId="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9" fillId="0" borderId="16" applyNumberFormat="0" applyFill="0" applyAlignment="0" applyProtection="0"/>
    <xf numFmtId="0" fontId="27" fillId="0" borderId="0" applyBorder="0" applyProtection="0"/>
    <xf numFmtId="0" fontId="27" fillId="0" borderId="0" applyBorder="0" applyProtection="0"/>
    <xf numFmtId="0" fontId="49"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xf numFmtId="0" fontId="9" fillId="0" borderId="0"/>
    <xf numFmtId="0" fontId="9" fillId="0" borderId="0"/>
    <xf numFmtId="0" fontId="49"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185" fontId="83" fillId="0" borderId="0"/>
    <xf numFmtId="0" fontId="27" fillId="0" borderId="0" applyBorder="0" applyProtection="0"/>
    <xf numFmtId="0" fontId="27" fillId="0" borderId="0" applyBorder="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xf numFmtId="0" fontId="27" fillId="0" borderId="0" applyBorder="0" applyProtection="0"/>
    <xf numFmtId="0" fontId="9"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71" fillId="0" borderId="0"/>
    <xf numFmtId="0" fontId="49" fillId="0" borderId="0"/>
    <xf numFmtId="185" fontId="83"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44" fillId="0" borderId="0"/>
    <xf numFmtId="0" fontId="60" fillId="0" borderId="0"/>
    <xf numFmtId="185" fontId="83"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49" fillId="0" borderId="0"/>
    <xf numFmtId="185" fontId="83"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49"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49"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xf numFmtId="0" fontId="9" fillId="0" borderId="0">
      <alignment vertical="top"/>
    </xf>
    <xf numFmtId="0" fontId="9" fillId="0" borderId="0">
      <alignment vertical="top"/>
    </xf>
    <xf numFmtId="0" fontId="49" fillId="0" borderId="0"/>
    <xf numFmtId="0" fontId="36"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196" fontId="27" fillId="0" borderId="0" applyFill="0" applyBorder="0" applyAlignment="0" applyProtection="0"/>
    <xf numFmtId="0" fontId="49" fillId="0" borderId="0"/>
    <xf numFmtId="0" fontId="9" fillId="0" borderId="0" applyNumberFormat="0" applyFill="0" applyBorder="0" applyAlignment="0" applyProtection="0"/>
    <xf numFmtId="0" fontId="9" fillId="0" borderId="0"/>
    <xf numFmtId="0" fontId="49" fillId="0" borderId="0"/>
    <xf numFmtId="0" fontId="44" fillId="0" borderId="0"/>
    <xf numFmtId="0" fontId="49" fillId="0" borderId="0"/>
    <xf numFmtId="0" fontId="49" fillId="0" borderId="0"/>
    <xf numFmtId="0" fontId="49" fillId="0" borderId="0"/>
    <xf numFmtId="0" fontId="4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71" fillId="0" borderId="0"/>
    <xf numFmtId="0" fontId="9" fillId="0" borderId="0"/>
    <xf numFmtId="0" fontId="9" fillId="0" borderId="0"/>
    <xf numFmtId="185" fontId="83"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xf numFmtId="185" fontId="83" fillId="0" borderId="0"/>
    <xf numFmtId="0" fontId="27" fillId="0" borderId="0" applyBorder="0" applyProtection="0"/>
    <xf numFmtId="0" fontId="9" fillId="0" borderId="0"/>
    <xf numFmtId="185" fontId="83" fillId="0" borderId="0"/>
    <xf numFmtId="0" fontId="27" fillId="0" borderId="0" applyBorder="0" applyProtection="0"/>
    <xf numFmtId="185" fontId="83" fillId="0" borderId="0"/>
    <xf numFmtId="185" fontId="78" fillId="0" borderId="0"/>
    <xf numFmtId="0" fontId="27" fillId="0" borderId="0" applyBorder="0" applyProtection="0"/>
    <xf numFmtId="185" fontId="83" fillId="0" borderId="0"/>
    <xf numFmtId="0" fontId="27" fillId="0" borderId="0" applyBorder="0" applyProtection="0"/>
    <xf numFmtId="185" fontId="83" fillId="0" borderId="0"/>
    <xf numFmtId="0" fontId="27" fillId="0" borderId="0" applyBorder="0" applyProtection="0"/>
    <xf numFmtId="185" fontId="83" fillId="0" borderId="0"/>
    <xf numFmtId="185" fontId="83" fillId="0" borderId="0"/>
    <xf numFmtId="185" fontId="83" fillId="0" borderId="0"/>
    <xf numFmtId="0" fontId="9" fillId="0" borderId="0">
      <alignment vertical="top"/>
    </xf>
    <xf numFmtId="170" fontId="131" fillId="0" borderId="0"/>
    <xf numFmtId="0" fontId="60" fillId="0" borderId="0"/>
    <xf numFmtId="0" fontId="122" fillId="0" borderId="0"/>
    <xf numFmtId="0" fontId="71" fillId="0" borderId="0"/>
    <xf numFmtId="0" fontId="95" fillId="0" borderId="0"/>
    <xf numFmtId="2" fontId="9" fillId="0" borderId="0">
      <alignment horizontal="right"/>
    </xf>
    <xf numFmtId="0" fontId="173" fillId="0" borderId="0"/>
    <xf numFmtId="0" fontId="9" fillId="0" borderId="0"/>
    <xf numFmtId="0" fontId="9" fillId="0" borderId="0"/>
    <xf numFmtId="0" fontId="156" fillId="0" borderId="0"/>
    <xf numFmtId="0" fontId="32" fillId="10" borderId="6" applyNumberFormat="0" applyAlignment="0" applyProtection="0"/>
    <xf numFmtId="0" fontId="9" fillId="0" borderId="0"/>
    <xf numFmtId="0" fontId="49" fillId="0" borderId="0"/>
    <xf numFmtId="0" fontId="9" fillId="0" borderId="0"/>
    <xf numFmtId="0" fontId="27" fillId="0" borderId="0" applyBorder="0" applyProtection="0"/>
    <xf numFmtId="0" fontId="9" fillId="0" borderId="0"/>
    <xf numFmtId="0" fontId="27" fillId="0" borderId="0" applyBorder="0" applyProtection="0"/>
    <xf numFmtId="0" fontId="9" fillId="0" borderId="0"/>
    <xf numFmtId="0" fontId="27" fillId="0" borderId="0" applyBorder="0" applyProtection="0"/>
    <xf numFmtId="0" fontId="27" fillId="0" borderId="0" applyBorder="0" applyProtection="0"/>
    <xf numFmtId="0" fontId="71" fillId="0" borderId="0"/>
    <xf numFmtId="0" fontId="9" fillId="0" borderId="0"/>
    <xf numFmtId="0" fontId="9" fillId="0" borderId="0"/>
    <xf numFmtId="0" fontId="49" fillId="0" borderId="0"/>
    <xf numFmtId="0" fontId="27" fillId="0" borderId="0"/>
    <xf numFmtId="0" fontId="49" fillId="0" borderId="0"/>
    <xf numFmtId="0" fontId="71" fillId="0" borderId="0"/>
    <xf numFmtId="0" fontId="26" fillId="0" borderId="0"/>
    <xf numFmtId="0" fontId="9" fillId="0" borderId="0"/>
    <xf numFmtId="0" fontId="9" fillId="0" borderId="0"/>
    <xf numFmtId="0" fontId="19" fillId="41" borderId="10" applyNumberFormat="0" applyAlignment="0" applyProtection="0"/>
    <xf numFmtId="0" fontId="15" fillId="41" borderId="21" applyProtection="0"/>
    <xf numFmtId="0" fontId="71" fillId="54" borderId="10" applyNumberFormat="0" applyFont="0" applyAlignment="0" applyProtection="0"/>
    <xf numFmtId="0" fontId="9" fillId="41" borderId="10" applyNumberFormat="0" applyAlignment="0" applyProtection="0"/>
    <xf numFmtId="0" fontId="71" fillId="54" borderId="10" applyNumberFormat="0" applyFont="0" applyAlignment="0" applyProtection="0"/>
    <xf numFmtId="0" fontId="9" fillId="41" borderId="10" applyNumberFormat="0" applyAlignment="0" applyProtection="0"/>
    <xf numFmtId="0" fontId="71" fillId="54" borderId="10" applyNumberFormat="0" applyFont="0" applyAlignment="0" applyProtection="0"/>
    <xf numFmtId="0" fontId="71" fillId="54" borderId="10" applyNumberFormat="0" applyFont="0" applyAlignment="0" applyProtection="0"/>
    <xf numFmtId="0" fontId="71" fillId="54" borderId="10" applyNumberFormat="0" applyFont="0" applyAlignment="0" applyProtection="0"/>
    <xf numFmtId="0" fontId="9" fillId="41" borderId="10" applyNumberFormat="0" applyAlignment="0" applyProtection="0"/>
    <xf numFmtId="0" fontId="71" fillId="54" borderId="10" applyNumberFormat="0" applyFont="0" applyAlignment="0" applyProtection="0"/>
    <xf numFmtId="0" fontId="71" fillId="54" borderId="10" applyNumberFormat="0" applyFont="0" applyAlignment="0" applyProtection="0"/>
    <xf numFmtId="0" fontId="9" fillId="41" borderId="10" applyNumberFormat="0" applyAlignment="0" applyProtection="0"/>
    <xf numFmtId="0" fontId="9" fillId="37" borderId="10" applyNumberFormat="0" applyFont="0" applyAlignment="0" applyProtection="0"/>
    <xf numFmtId="0" fontId="9" fillId="54" borderId="10" applyNumberFormat="0" applyFont="0" applyAlignment="0" applyProtection="0"/>
    <xf numFmtId="164" fontId="9" fillId="0" borderId="0"/>
    <xf numFmtId="0" fontId="104" fillId="0" borderId="0">
      <alignment vertical="top" wrapText="1"/>
    </xf>
    <xf numFmtId="9" fontId="19" fillId="0" borderId="0" applyFill="0" applyBorder="0" applyAlignment="0" applyProtection="0"/>
    <xf numFmtId="9" fontId="67" fillId="0" borderId="0" applyFont="0" applyFill="0" applyBorder="0" applyAlignment="0" applyProtection="0"/>
    <xf numFmtId="9" fontId="19" fillId="0" borderId="0" applyFont="0" applyFill="0" applyBorder="0" applyAlignment="0" applyProtection="0"/>
    <xf numFmtId="9" fontId="19" fillId="0" borderId="0" applyFill="0" applyBorder="0" applyAlignment="0" applyProtection="0"/>
    <xf numFmtId="0" fontId="106" fillId="0" borderId="0">
      <alignment vertical="top" wrapText="1"/>
    </xf>
    <xf numFmtId="0" fontId="27" fillId="41" borderId="10" applyNumberFormat="0" applyAlignment="0" applyProtection="0"/>
    <xf numFmtId="0" fontId="44" fillId="54" borderId="10" applyNumberFormat="0" applyFont="0" applyAlignment="0" applyProtection="0"/>
    <xf numFmtId="0" fontId="84" fillId="0" borderId="0" applyNumberFormat="0" applyFill="0" applyBorder="0" applyAlignment="0" applyProtection="0"/>
    <xf numFmtId="0" fontId="157" fillId="0" borderId="0" applyNumberFormat="0" applyFill="0" applyBorder="0" applyAlignment="0" applyProtection="0"/>
    <xf numFmtId="0" fontId="32" fillId="48" borderId="17" applyProtection="0"/>
    <xf numFmtId="0" fontId="32" fillId="8" borderId="6" applyNumberFormat="0" applyAlignment="0" applyProtection="0"/>
    <xf numFmtId="0" fontId="32" fillId="48" borderId="6" applyNumberFormat="0" applyAlignment="0" applyProtection="0"/>
    <xf numFmtId="0" fontId="32" fillId="8" borderId="6" applyNumberFormat="0" applyAlignment="0" applyProtection="0"/>
    <xf numFmtId="0" fontId="32" fillId="48" borderId="6" applyNumberFormat="0" applyAlignment="0" applyProtection="0"/>
    <xf numFmtId="0" fontId="32" fillId="30" borderId="17" applyProtection="0"/>
    <xf numFmtId="0" fontId="32" fillId="8" borderId="6" applyNumberFormat="0" applyAlignment="0" applyProtection="0"/>
    <xf numFmtId="0" fontId="32" fillId="48" borderId="6" applyNumberFormat="0" applyAlignment="0" applyProtection="0"/>
    <xf numFmtId="0" fontId="32" fillId="48" borderId="6" applyNumberFormat="0" applyAlignment="0" applyProtection="0"/>
    <xf numFmtId="0" fontId="32" fillId="8" borderId="6" applyNumberFormat="0" applyAlignment="0" applyProtection="0"/>
    <xf numFmtId="0" fontId="32" fillId="8" borderId="6" applyNumberFormat="0" applyAlignment="0" applyProtection="0"/>
    <xf numFmtId="0" fontId="32" fillId="48" borderId="6" applyNumberFormat="0" applyAlignment="0" applyProtection="0"/>
    <xf numFmtId="0" fontId="32" fillId="8" borderId="6" applyNumberFormat="0" applyAlignment="0" applyProtection="0"/>
    <xf numFmtId="0" fontId="32" fillId="8" borderId="6" applyNumberFormat="0" applyAlignment="0" applyProtection="0"/>
    <xf numFmtId="0" fontId="32" fillId="48" borderId="6" applyNumberFormat="0" applyAlignment="0" applyProtection="0"/>
    <xf numFmtId="0" fontId="32" fillId="8" borderId="6" applyNumberFormat="0" applyAlignment="0" applyProtection="0"/>
    <xf numFmtId="0" fontId="32" fillId="48" borderId="6" applyNumberFormat="0" applyAlignment="0" applyProtection="0"/>
    <xf numFmtId="0" fontId="158" fillId="61" borderId="6" applyNumberFormat="0" applyAlignment="0" applyProtection="0"/>
    <xf numFmtId="0" fontId="32" fillId="89" borderId="6" applyNumberFormat="0" applyAlignment="0" applyProtection="0"/>
    <xf numFmtId="167" fontId="32" fillId="89" borderId="6" applyNumberFormat="0" applyAlignment="0" applyProtection="0"/>
    <xf numFmtId="9" fontId="9" fillId="0" borderId="0" applyFont="0" applyFill="0" applyBorder="0" applyAlignment="0" applyProtection="0"/>
    <xf numFmtId="9" fontId="9" fillId="0" borderId="0" applyFill="0" applyBorder="0" applyAlignment="0" applyProtection="0"/>
    <xf numFmtId="9" fontId="44" fillId="0" borderId="0" applyFont="0" applyFill="0" applyBorder="0" applyAlignment="0" applyProtection="0"/>
    <xf numFmtId="0" fontId="152" fillId="0" borderId="0" applyBorder="0" applyProtection="0">
      <alignment vertical="top" wrapText="1"/>
    </xf>
    <xf numFmtId="0" fontId="159" fillId="0" borderId="0" applyFill="0">
      <alignment vertical="justify"/>
    </xf>
    <xf numFmtId="0" fontId="29" fillId="27" borderId="0" applyNumberFormat="0" applyBorder="0" applyAlignment="0" applyProtection="0"/>
    <xf numFmtId="0" fontId="29" fillId="21" borderId="0" applyNumberFormat="0" applyBorder="0" applyAlignment="0" applyProtection="0"/>
    <xf numFmtId="0" fontId="29" fillId="35" borderId="0" applyNumberFormat="0" applyBorder="0" applyAlignment="0" applyProtection="0"/>
    <xf numFmtId="0" fontId="29" fillId="77" borderId="0" applyNumberFormat="0" applyBorder="0" applyAlignment="0" applyProtection="0"/>
    <xf numFmtId="0" fontId="29" fillId="88" borderId="0" applyNumberFormat="0" applyBorder="0" applyAlignment="0" applyProtection="0"/>
    <xf numFmtId="0" fontId="29" fillId="87" borderId="0" applyNumberFormat="0" applyBorder="0" applyAlignment="0" applyProtection="0"/>
    <xf numFmtId="0" fontId="29" fillId="6" borderId="0" applyNumberFormat="0" applyBorder="0" applyAlignment="0" applyProtection="0"/>
    <xf numFmtId="0" fontId="29" fillId="77" borderId="0" applyNumberFormat="0" applyBorder="0" applyAlignment="0" applyProtection="0"/>
    <xf numFmtId="0" fontId="29" fillId="66" borderId="0" applyNumberFormat="0" applyBorder="0" applyAlignment="0" applyProtection="0"/>
    <xf numFmtId="0" fontId="29" fillId="17" borderId="0" applyNumberFormat="0" applyBorder="0" applyAlignment="0" applyProtection="0"/>
    <xf numFmtId="0" fontId="29" fillId="27" borderId="0" applyNumberFormat="0" applyBorder="0" applyAlignment="0" applyProtection="0"/>
    <xf numFmtId="0" fontId="29" fillId="46" borderId="0" applyNumberFormat="0" applyBorder="0" applyAlignment="0" applyProtection="0"/>
    <xf numFmtId="0" fontId="29" fillId="39" borderId="0" applyNumberFormat="0" applyBorder="0" applyAlignment="0" applyProtection="0"/>
    <xf numFmtId="0" fontId="29" fillId="74" borderId="0" applyNumberFormat="0" applyBorder="0" applyAlignment="0" applyProtection="0"/>
    <xf numFmtId="0" fontId="76" fillId="0" borderId="19" applyNumberFormat="0" applyFill="0" applyAlignment="0" applyProtection="0"/>
    <xf numFmtId="0" fontId="76" fillId="0" borderId="19" applyNumberFormat="0" applyFill="0" applyAlignment="0" applyProtection="0"/>
    <xf numFmtId="171" fontId="44" fillId="0" borderId="0" applyFont="0" applyFill="0" applyBorder="0" applyAlignment="0" applyProtection="0"/>
    <xf numFmtId="0" fontId="62" fillId="71" borderId="14" applyNumberFormat="0" applyAlignment="0" applyProtection="0"/>
    <xf numFmtId="178" fontId="26" fillId="0" borderId="0" applyFill="0" applyBorder="0" applyAlignment="0" applyProtection="0"/>
    <xf numFmtId="0" fontId="62" fillId="53" borderId="14" applyNumberFormat="0" applyAlignment="0" applyProtection="0"/>
    <xf numFmtId="49" fontId="73" fillId="8" borderId="18">
      <alignment horizontal="center" vertical="top" wrapText="1"/>
    </xf>
    <xf numFmtId="49" fontId="150" fillId="8" borderId="18">
      <alignment horizontal="center" vertical="top" wrapText="1"/>
    </xf>
    <xf numFmtId="49" fontId="73" fillId="48" borderId="30">
      <alignment horizontal="center" vertical="top" wrapText="1"/>
    </xf>
    <xf numFmtId="49" fontId="73" fillId="8" borderId="18">
      <alignment horizontal="center" vertical="top" wrapText="1"/>
    </xf>
    <xf numFmtId="49" fontId="73" fillId="8" borderId="18">
      <alignment horizontal="center" vertical="top" wrapText="1"/>
    </xf>
    <xf numFmtId="49" fontId="73" fillId="8" borderId="18">
      <alignment horizontal="center" vertical="top" wrapText="1"/>
    </xf>
    <xf numFmtId="49" fontId="73" fillId="48" borderId="30">
      <alignment horizontal="center" vertical="top" wrapText="1"/>
    </xf>
    <xf numFmtId="44" fontId="44" fillId="0" borderId="0" applyFont="0" applyFill="0" applyBorder="0" applyAlignment="0" applyProtection="0"/>
    <xf numFmtId="0" fontId="57" fillId="61" borderId="5" applyNumberFormat="0" applyAlignment="0" applyProtection="0"/>
    <xf numFmtId="175" fontId="26" fillId="0" borderId="0"/>
    <xf numFmtId="0" fontId="57" fillId="8" borderId="5" applyNumberFormat="0" applyAlignment="0" applyProtection="0"/>
    <xf numFmtId="4" fontId="121" fillId="0" borderId="0" applyProtection="0">
      <alignment horizontal="left"/>
      <protection locked="0"/>
    </xf>
    <xf numFmtId="167" fontId="93" fillId="0" borderId="0"/>
    <xf numFmtId="0" fontId="53" fillId="42" borderId="0">
      <alignment horizontal="left" vertical="top"/>
    </xf>
    <xf numFmtId="0" fontId="22" fillId="0" borderId="0">
      <alignment horizontal="left"/>
    </xf>
    <xf numFmtId="0" fontId="160" fillId="8" borderId="0">
      <alignment horizontal="left" vertical="center"/>
    </xf>
    <xf numFmtId="0" fontId="120" fillId="0" borderId="0">
      <alignment horizontal="right" vertical="top"/>
    </xf>
    <xf numFmtId="0" fontId="120" fillId="0" borderId="0">
      <alignment horizontal="right" vertical="top"/>
    </xf>
    <xf numFmtId="0" fontId="105" fillId="42" borderId="0">
      <alignment horizontal="left" vertical="center"/>
    </xf>
    <xf numFmtId="0" fontId="110" fillId="42" borderId="0">
      <alignment horizontal="left" vertical="center"/>
    </xf>
    <xf numFmtId="0" fontId="120" fillId="0" borderId="0">
      <alignment horizontal="left" vertical="top"/>
    </xf>
    <xf numFmtId="0" fontId="161" fillId="0" borderId="0">
      <alignment horizontal="right" vertical="top"/>
    </xf>
    <xf numFmtId="0" fontId="162" fillId="42" borderId="0">
      <alignment horizontal="left"/>
    </xf>
    <xf numFmtId="0" fontId="163" fillId="0" borderId="0">
      <alignment horizontal="left" vertical="top"/>
    </xf>
    <xf numFmtId="0" fontId="105" fillId="42" borderId="0">
      <alignment horizontal="left" vertical="center"/>
    </xf>
    <xf numFmtId="0" fontId="103" fillId="42" borderId="0">
      <alignment horizontal="left" vertical="top"/>
    </xf>
    <xf numFmtId="0" fontId="88" fillId="42" borderId="0">
      <alignment horizontal="left"/>
    </xf>
    <xf numFmtId="0" fontId="161" fillId="0" borderId="0">
      <alignment horizontal="left" vertical="top"/>
    </xf>
    <xf numFmtId="0" fontId="103" fillId="42" borderId="0">
      <alignment horizontal="left" vertical="center"/>
    </xf>
    <xf numFmtId="0" fontId="105" fillId="42" borderId="0">
      <alignment horizontal="right" vertical="center"/>
    </xf>
    <xf numFmtId="0" fontId="103" fillId="42" borderId="0">
      <alignment horizontal="right" vertical="center"/>
    </xf>
    <xf numFmtId="0" fontId="88" fillId="42" borderId="0">
      <alignment horizontal="left" vertical="center"/>
    </xf>
    <xf numFmtId="0" fontId="105" fillId="42" borderId="0">
      <alignment horizontal="left" vertical="top"/>
    </xf>
    <xf numFmtId="0" fontId="88" fillId="42" borderId="0">
      <alignment horizontal="right" vertical="center"/>
    </xf>
    <xf numFmtId="0" fontId="105" fillId="42" borderId="0">
      <alignment horizontal="left" vertical="top"/>
    </xf>
    <xf numFmtId="0" fontId="105" fillId="42" borderId="0">
      <alignment horizontal="left" vertical="top"/>
    </xf>
    <xf numFmtId="0" fontId="88" fillId="42" borderId="0">
      <alignment horizontal="left"/>
    </xf>
    <xf numFmtId="0" fontId="105" fillId="42" borderId="0">
      <alignment horizontal="left"/>
    </xf>
    <xf numFmtId="0" fontId="164" fillId="42" borderId="0">
      <alignment horizontal="left" vertical="top"/>
    </xf>
    <xf numFmtId="0" fontId="165" fillId="42" borderId="0">
      <alignment horizontal="left" vertical="top"/>
    </xf>
    <xf numFmtId="0" fontId="103" fillId="42" borderId="0">
      <alignment horizontal="right" vertical="top"/>
    </xf>
    <xf numFmtId="0" fontId="94" fillId="0" borderId="0">
      <alignment horizontal="left" vertical="top"/>
    </xf>
    <xf numFmtId="0" fontId="105" fillId="42" borderId="0">
      <alignment horizontal="left" vertical="top"/>
    </xf>
    <xf numFmtId="0" fontId="94" fillId="0" borderId="0">
      <alignment horizontal="right" vertical="top"/>
    </xf>
    <xf numFmtId="0" fontId="166" fillId="0" borderId="0" applyBorder="0" applyProtection="0"/>
    <xf numFmtId="0" fontId="28" fillId="0" borderId="0" applyNumberFormat="0" applyFill="0" applyBorder="0" applyAlignment="0" applyProtection="0"/>
    <xf numFmtId="167" fontId="28" fillId="0" borderId="0" applyNumberFormat="0" applyFill="0" applyBorder="0" applyAlignment="0" applyProtection="0"/>
    <xf numFmtId="49" fontId="34" fillId="0" borderId="0" applyNumberFormat="0" applyProtection="0">
      <alignment horizontal="right" vertical="top"/>
      <protection locked="0"/>
    </xf>
    <xf numFmtId="0" fontId="34" fillId="0" borderId="0" applyNumberFormat="0" applyProtection="0">
      <alignment horizontal="right" vertical="top"/>
    </xf>
    <xf numFmtId="49" fontId="34" fillId="0" borderId="0" applyNumberFormat="0" applyProtection="0">
      <alignment horizontal="right" vertical="top"/>
      <protection locked="0"/>
    </xf>
    <xf numFmtId="0" fontId="34" fillId="0" borderId="0" applyNumberFormat="0" applyProtection="0">
      <alignment horizontal="right" vertical="top"/>
    </xf>
    <xf numFmtId="49" fontId="136" fillId="0" borderId="0" applyNumberFormat="0" applyProtection="0">
      <alignment horizontal="right" vertical="top"/>
      <protection locked="0"/>
    </xf>
    <xf numFmtId="0" fontId="34" fillId="0" borderId="0" applyNumberFormat="0" applyProtection="0">
      <alignment horizontal="right" vertical="top"/>
    </xf>
    <xf numFmtId="0" fontId="34" fillId="0" borderId="0" applyNumberFormat="0" applyProtection="0">
      <alignment horizontal="right" vertical="top"/>
    </xf>
    <xf numFmtId="49" fontId="136" fillId="0" borderId="0" applyNumberFormat="0" applyProtection="0">
      <alignment horizontal="right" vertical="top"/>
      <protection locked="0"/>
    </xf>
    <xf numFmtId="0" fontId="58" fillId="50" borderId="0" applyNumberFormat="0" applyBorder="0" applyAlignment="0" applyProtection="0"/>
    <xf numFmtId="0" fontId="40" fillId="14" borderId="0" applyNumberFormat="0" applyBorder="0" applyAlignment="0" applyProtection="0"/>
    <xf numFmtId="0" fontId="41" fillId="18" borderId="0" applyAlignment="0">
      <alignment horizontal="justify" vertical="top" wrapText="1"/>
    </xf>
    <xf numFmtId="39" fontId="167" fillId="0" borderId="0"/>
    <xf numFmtId="4" fontId="87" fillId="11" borderId="0">
      <alignment horizontal="right" vertical="top"/>
      <protection locked="0"/>
    </xf>
    <xf numFmtId="0" fontId="167" fillId="0" borderId="0"/>
    <xf numFmtId="0" fontId="168" fillId="0" borderId="0"/>
    <xf numFmtId="0" fontId="19" fillId="0" borderId="28">
      <alignment horizontal="left" vertical="top" wrapText="1"/>
    </xf>
    <xf numFmtId="0" fontId="107" fillId="0" borderId="0" applyNumberFormat="0" applyFill="0" applyBorder="0" applyAlignment="0" applyProtection="0"/>
    <xf numFmtId="196" fontId="9" fillId="0" borderId="0" applyFill="0" applyBorder="0" applyAlignment="0" applyProtection="0"/>
    <xf numFmtId="0" fontId="124" fillId="0" borderId="0" applyNumberFormat="0" applyFill="0" applyBorder="0" applyAlignment="0" applyProtection="0"/>
    <xf numFmtId="0" fontId="169" fillId="0" borderId="40" applyNumberFormat="0" applyFill="0" applyAlignment="0" applyProtection="0"/>
    <xf numFmtId="187" fontId="27" fillId="0" borderId="0" applyFill="0" applyBorder="0" applyAlignment="0" applyProtection="0"/>
    <xf numFmtId="0" fontId="170" fillId="0" borderId="11" applyNumberFormat="0" applyFill="0" applyAlignment="0" applyProtection="0"/>
    <xf numFmtId="0" fontId="108" fillId="0" borderId="0" applyNumberFormat="0" applyFill="0" applyBorder="0" applyAlignment="0" applyProtection="0"/>
    <xf numFmtId="0" fontId="9" fillId="0" borderId="16" applyNumberForma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38" fillId="0" borderId="37"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59" fillId="0" borderId="15" applyNumberFormat="0" applyFont="0" applyFill="0" applyAlignment="0" applyProtection="0"/>
    <xf numFmtId="0" fontId="59" fillId="0" borderId="15" applyNumberFormat="0" applyFont="0" applyFill="0" applyAlignment="0" applyProtection="0"/>
    <xf numFmtId="0" fontId="59" fillId="0" borderId="15" applyNumberFormat="0" applyFont="0" applyFill="0" applyAlignment="0" applyProtection="0"/>
    <xf numFmtId="0" fontId="59" fillId="0" borderId="15" applyNumberFormat="0" applyFon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59" fillId="0" borderId="15" applyNumberFormat="0" applyFon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59" fillId="0" borderId="15" applyNumberFormat="0" applyFont="0" applyFill="0" applyAlignment="0" applyProtection="0"/>
    <xf numFmtId="0" fontId="9" fillId="0" borderId="16" applyNumberFormat="0" applyFill="0" applyAlignment="0" applyProtection="0"/>
    <xf numFmtId="0" fontId="171" fillId="18" borderId="0" applyNumberFormat="0" applyBorder="0" applyAlignment="0" applyProtection="0"/>
    <xf numFmtId="0" fontId="134" fillId="50" borderId="0" applyNumberFormat="0" applyBorder="0" applyAlignment="0" applyProtection="0"/>
    <xf numFmtId="0" fontId="172" fillId="9" borderId="0" applyNumberFormat="0" applyBorder="0" applyAlignment="0" applyProtection="0"/>
    <xf numFmtId="213" fontId="66" fillId="0" borderId="0" applyFont="0" applyFill="0" applyBorder="0" applyAlignment="0" applyProtection="0"/>
    <xf numFmtId="44" fontId="27" fillId="0" borderId="0" applyFont="0" applyFill="0" applyBorder="0" applyAlignment="0" applyProtection="0"/>
    <xf numFmtId="186" fontId="9" fillId="0" borderId="0" applyFill="0" applyBorder="0" applyAlignment="0" applyProtection="0"/>
    <xf numFmtId="189" fontId="9" fillId="0" borderId="0" applyFont="0" applyFill="0" applyBorder="0" applyAlignment="0" applyProtection="0"/>
    <xf numFmtId="186" fontId="9"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187" fontId="27" fillId="0" borderId="0" applyFill="0" applyBorder="0" applyAlignment="0" applyProtection="0"/>
    <xf numFmtId="176" fontId="9"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176" fontId="9"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188" fontId="44" fillId="0" borderId="0" applyFont="0" applyFill="0" applyBorder="0" applyAlignment="0" applyProtection="0"/>
    <xf numFmtId="171" fontId="44" fillId="0" borderId="0" applyFont="0" applyFill="0" applyBorder="0" applyAlignment="0" applyProtection="0"/>
    <xf numFmtId="187" fontId="27" fillId="0" borderId="0" applyFill="0" applyBorder="0" applyAlignment="0" applyProtection="0"/>
    <xf numFmtId="188" fontId="23" fillId="0" borderId="0" applyFont="0" applyFill="0" applyBorder="0" applyAlignment="0" applyProtection="0"/>
    <xf numFmtId="188" fontId="44" fillId="0" borderId="0" applyFont="0" applyFill="0" applyBorder="0" applyAlignment="0" applyProtection="0"/>
    <xf numFmtId="188" fontId="23" fillId="0" borderId="0" applyFont="0" applyFill="0" applyBorder="0" applyAlignment="0" applyProtection="0"/>
    <xf numFmtId="188" fontId="44" fillId="0" borderId="0" applyFont="0" applyFill="0" applyBorder="0" applyAlignment="0" applyProtection="0"/>
    <xf numFmtId="188" fontId="23" fillId="0" borderId="0" applyFont="0" applyFill="0" applyBorder="0" applyAlignment="0" applyProtection="0"/>
    <xf numFmtId="188" fontId="44" fillId="0" borderId="0" applyFont="0" applyFill="0" applyBorder="0" applyAlignment="0" applyProtection="0"/>
    <xf numFmtId="171" fontId="44" fillId="0" borderId="0" applyFont="0" applyFill="0" applyBorder="0" applyAlignment="0" applyProtection="0"/>
    <xf numFmtId="188" fontId="9" fillId="0" borderId="0" applyFont="0" applyFill="0" applyBorder="0" applyAlignment="0" applyProtection="0"/>
    <xf numFmtId="196" fontId="9" fillId="0" borderId="0" applyFill="0" applyBorder="0" applyAlignment="0" applyProtection="0"/>
    <xf numFmtId="214" fontId="27" fillId="0" borderId="0" applyFill="0" applyBorder="0" applyAlignment="0" applyProtection="0"/>
    <xf numFmtId="188" fontId="44" fillId="0" borderId="0" applyFont="0" applyFill="0" applyBorder="0" applyAlignment="0" applyProtection="0"/>
    <xf numFmtId="171" fontId="173" fillId="0" borderId="0" applyFont="0" applyFill="0" applyBorder="0" applyAlignment="0" applyProtection="0"/>
    <xf numFmtId="215" fontId="27" fillId="0" borderId="0" applyFill="0" applyBorder="0" applyAlignment="0" applyProtection="0"/>
    <xf numFmtId="196" fontId="27" fillId="0" borderId="0" applyFill="0" applyBorder="0" applyAlignment="0" applyProtection="0"/>
    <xf numFmtId="188" fontId="9" fillId="0" borderId="0" applyFont="0" applyFill="0" applyBorder="0" applyAlignment="0" applyProtection="0"/>
    <xf numFmtId="171" fontId="26" fillId="0" borderId="0" applyFont="0" applyFill="0" applyBorder="0" applyAlignment="0" applyProtection="0"/>
    <xf numFmtId="214" fontId="27" fillId="0" borderId="0" applyFill="0" applyBorder="0" applyAlignment="0" applyProtection="0"/>
    <xf numFmtId="196" fontId="9" fillId="0" borderId="0" applyFill="0" applyBorder="0" applyAlignment="0" applyProtection="0"/>
    <xf numFmtId="188" fontId="9" fillId="0" borderId="0" applyFont="0" applyFill="0" applyBorder="0" applyAlignment="0" applyProtection="0"/>
    <xf numFmtId="196" fontId="27" fillId="0" borderId="0" applyFill="0" applyBorder="0" applyAlignment="0" applyProtection="0"/>
    <xf numFmtId="196" fontId="9" fillId="0" borderId="0" applyFill="0" applyBorder="0" applyAlignment="0" applyProtection="0"/>
    <xf numFmtId="188" fontId="9" fillId="0" borderId="0" applyFont="0" applyFill="0" applyBorder="0" applyAlignment="0" applyProtection="0"/>
    <xf numFmtId="196" fontId="27" fillId="0" borderId="0" applyFill="0" applyBorder="0" applyAlignment="0" applyProtection="0"/>
    <xf numFmtId="176" fontId="9"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176" fontId="9" fillId="0" borderId="0" applyFill="0" applyBorder="0" applyAlignment="0" applyProtection="0"/>
    <xf numFmtId="171" fontId="26" fillId="0" borderId="0" applyFont="0" applyFill="0" applyBorder="0" applyAlignment="0" applyProtection="0"/>
    <xf numFmtId="176" fontId="9"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171" fontId="26" fillId="0" borderId="0" applyFont="0" applyFill="0" applyBorder="0" applyAlignment="0" applyProtection="0"/>
    <xf numFmtId="187" fontId="27" fillId="0" borderId="0" applyFill="0" applyBorder="0" applyAlignment="0" applyProtection="0"/>
    <xf numFmtId="0" fontId="30" fillId="24" borderId="5" applyNumberFormat="0" applyAlignment="0" applyProtection="0"/>
    <xf numFmtId="0" fontId="30" fillId="55" borderId="5" applyNumberFormat="0" applyAlignment="0" applyProtection="0"/>
    <xf numFmtId="0" fontId="30" fillId="7" borderId="5" applyNumberFormat="0" applyAlignment="0" applyProtection="0"/>
    <xf numFmtId="0" fontId="38" fillId="0" borderId="39" applyNumberFormat="0" applyFill="0" applyAlignment="0" applyProtection="0"/>
    <xf numFmtId="0" fontId="43" fillId="0" borderId="0" applyNumberFormat="0" applyFill="0" applyBorder="0" applyAlignment="0" applyProtection="0"/>
    <xf numFmtId="0" fontId="8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 fillId="0" borderId="0"/>
    <xf numFmtId="0" fontId="1" fillId="0" borderId="0"/>
    <xf numFmtId="44" fontId="175" fillId="0" borderId="0" applyFont="0" applyFill="0" applyBorder="0" applyAlignment="0" applyProtection="0"/>
    <xf numFmtId="0" fontId="9" fillId="0" borderId="0"/>
    <xf numFmtId="0" fontId="9" fillId="0" borderId="0"/>
    <xf numFmtId="0" fontId="9" fillId="0" borderId="0" applyNumberFormat="0" applyFill="0" applyBorder="0" applyAlignment="0" applyProtection="0"/>
  </cellStyleXfs>
  <cellXfs count="289">
    <xf numFmtId="0" fontId="0" fillId="0" borderId="0" xfId="0"/>
    <xf numFmtId="0" fontId="6" fillId="2" borderId="0" xfId="0" applyFont="1" applyFill="1" applyAlignment="1">
      <alignment horizontal="center" vertical="top"/>
    </xf>
    <xf numFmtId="0" fontId="6" fillId="2" borderId="0" xfId="0" applyFont="1" applyFill="1" applyAlignment="1">
      <alignment horizontal="left"/>
    </xf>
    <xf numFmtId="0" fontId="6" fillId="2" borderId="0" xfId="0" applyFont="1" applyFill="1" applyAlignment="1">
      <alignment horizontal="center"/>
    </xf>
    <xf numFmtId="0" fontId="6" fillId="2" borderId="0" xfId="0" applyFont="1" applyFill="1" applyAlignment="1">
      <alignment horizontal="right"/>
    </xf>
    <xf numFmtId="210" fontId="6" fillId="2" borderId="0" xfId="0" applyNumberFormat="1" applyFont="1" applyFill="1"/>
    <xf numFmtId="0" fontId="6" fillId="2" borderId="0" xfId="0" applyFont="1" applyFill="1"/>
    <xf numFmtId="0" fontId="3" fillId="0" borderId="0" xfId="0" applyFont="1" applyFill="1"/>
    <xf numFmtId="0" fontId="7" fillId="0" borderId="0" xfId="0" applyFont="1" applyFill="1" applyAlignment="1">
      <alignment horizontal="left"/>
    </xf>
    <xf numFmtId="0" fontId="6" fillId="0" borderId="0" xfId="0" applyFont="1" applyFill="1" applyAlignment="1">
      <alignment horizontal="center"/>
    </xf>
    <xf numFmtId="0" fontId="6" fillId="0" borderId="0" xfId="0" applyFont="1" applyFill="1"/>
    <xf numFmtId="210" fontId="5" fillId="0" borderId="0" xfId="0" applyNumberFormat="1" applyFont="1" applyFill="1"/>
    <xf numFmtId="0" fontId="6" fillId="0" borderId="0" xfId="0" applyFont="1" applyFill="1" applyAlignment="1">
      <alignment horizontal="center" vertical="top"/>
    </xf>
    <xf numFmtId="0" fontId="6" fillId="0" borderId="0" xfId="0" applyFont="1" applyFill="1" applyAlignment="1">
      <alignment horizontal="right"/>
    </xf>
    <xf numFmtId="210" fontId="2" fillId="0" borderId="0" xfId="0" applyNumberFormat="1" applyFont="1" applyFill="1"/>
    <xf numFmtId="1" fontId="11" fillId="0" borderId="0" xfId="0" applyNumberFormat="1" applyFont="1" applyFill="1" applyAlignment="1">
      <alignment vertical="top" wrapText="1"/>
    </xf>
    <xf numFmtId="1" fontId="11" fillId="0" borderId="0" xfId="0" applyNumberFormat="1" applyFont="1" applyFill="1" applyAlignment="1">
      <alignment horizontal="right"/>
    </xf>
    <xf numFmtId="210" fontId="6" fillId="0" borderId="0" xfId="0" applyNumberFormat="1" applyFont="1" applyFill="1"/>
    <xf numFmtId="0" fontId="4" fillId="0" borderId="0" xfId="0" applyFont="1" applyFill="1" applyAlignment="1">
      <alignment horizontal="center" vertical="top"/>
    </xf>
    <xf numFmtId="4" fontId="2" fillId="0" borderId="0" xfId="0" applyNumberFormat="1" applyFont="1" applyFill="1"/>
    <xf numFmtId="0" fontId="12" fillId="0" borderId="0" xfId="0" applyFont="1" applyFill="1" applyAlignment="1">
      <alignment horizontal="center" vertical="top" wrapText="1"/>
    </xf>
    <xf numFmtId="210" fontId="3"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wrapText="1"/>
    </xf>
    <xf numFmtId="0" fontId="2" fillId="0" borderId="0" xfId="0" applyFont="1" applyFill="1" applyAlignment="1">
      <alignment horizontal="right"/>
    </xf>
    <xf numFmtId="1" fontId="2" fillId="0" borderId="0" xfId="0" applyNumberFormat="1" applyFont="1" applyFill="1" applyAlignment="1">
      <alignment horizontal="right"/>
    </xf>
    <xf numFmtId="0" fontId="2" fillId="0" borderId="0" xfId="0" applyFont="1" applyFill="1"/>
    <xf numFmtId="0" fontId="2" fillId="0" borderId="0" xfId="0" applyFont="1" applyFill="1" applyAlignment="1">
      <alignment horizontal="center" vertical="top"/>
    </xf>
    <xf numFmtId="0" fontId="6" fillId="0" borderId="0" xfId="0" applyFont="1" applyFill="1" applyAlignment="1">
      <alignment horizontal="left"/>
    </xf>
    <xf numFmtId="0" fontId="2" fillId="0" borderId="0" xfId="0" applyFont="1" applyFill="1" applyAlignment="1">
      <alignment horizontal="center"/>
    </xf>
    <xf numFmtId="0" fontId="6" fillId="0" borderId="0" xfId="0" applyFont="1" applyFill="1" applyAlignment="1">
      <alignment horizontal="left" wrapText="1"/>
    </xf>
    <xf numFmtId="210" fontId="174" fillId="0" borderId="0" xfId="0" applyNumberFormat="1" applyFont="1" applyFill="1"/>
    <xf numFmtId="0" fontId="2" fillId="0" borderId="0" xfId="0" applyFont="1" applyFill="1" applyAlignment="1">
      <alignment horizontal="left" vertical="top" wrapText="1"/>
    </xf>
    <xf numFmtId="0" fontId="2" fillId="0" borderId="0" xfId="0" applyFont="1" applyFill="1" applyAlignment="1">
      <alignment vertical="top" wrapText="1"/>
    </xf>
    <xf numFmtId="0" fontId="6" fillId="0" borderId="2" xfId="0" applyFont="1" applyFill="1" applyBorder="1" applyAlignment="1">
      <alignment horizontal="center"/>
    </xf>
    <xf numFmtId="0" fontId="6" fillId="0" borderId="2" xfId="0" applyFont="1" applyFill="1" applyBorder="1" applyAlignment="1">
      <alignment horizontal="right"/>
    </xf>
    <xf numFmtId="4" fontId="2" fillId="0" borderId="0" xfId="0" applyNumberFormat="1" applyFont="1" applyFill="1" applyAlignment="1">
      <alignment horizontal="right"/>
    </xf>
    <xf numFmtId="0" fontId="2" fillId="0" borderId="0" xfId="0" applyFont="1" applyFill="1" applyAlignment="1">
      <alignment horizontal="left"/>
    </xf>
    <xf numFmtId="0" fontId="4" fillId="0" borderId="0" xfId="0" applyFont="1" applyFill="1" applyAlignment="1">
      <alignment horizontal="left"/>
    </xf>
    <xf numFmtId="0" fontId="8" fillId="0" borderId="0" xfId="0" applyFont="1" applyFill="1" applyAlignment="1">
      <alignment horizontal="center" wrapText="1"/>
    </xf>
    <xf numFmtId="210" fontId="6" fillId="0" borderId="0" xfId="0" applyNumberFormat="1" applyFont="1" applyFill="1" applyAlignment="1">
      <alignment horizontal="right"/>
    </xf>
    <xf numFmtId="0" fontId="2" fillId="0" borderId="0" xfId="0" applyFont="1" applyFill="1" applyAlignment="1">
      <alignment wrapText="1"/>
    </xf>
    <xf numFmtId="0" fontId="2" fillId="0" borderId="0" xfId="0" applyFont="1" applyFill="1" applyAlignment="1">
      <alignment horizontal="right" wrapText="1"/>
    </xf>
    <xf numFmtId="210" fontId="3" fillId="0" borderId="2" xfId="0" applyNumberFormat="1" applyFont="1" applyFill="1" applyBorder="1"/>
    <xf numFmtId="1" fontId="11" fillId="0" borderId="0" xfId="0" applyNumberFormat="1" applyFont="1" applyFill="1" applyAlignment="1">
      <alignment horizontal="right" wrapText="1"/>
    </xf>
    <xf numFmtId="0" fontId="2" fillId="0" borderId="1" xfId="0" applyFont="1" applyFill="1" applyBorder="1" applyAlignment="1">
      <alignment horizontal="center" vertical="top"/>
    </xf>
    <xf numFmtId="0" fontId="2" fillId="0" borderId="1" xfId="0" applyFont="1" applyFill="1" applyBorder="1" applyAlignment="1">
      <alignment horizontal="left"/>
    </xf>
    <xf numFmtId="0" fontId="2" fillId="0" borderId="1" xfId="0" applyFont="1" applyFill="1" applyBorder="1" applyAlignment="1">
      <alignment horizontal="right"/>
    </xf>
    <xf numFmtId="210" fontId="2" fillId="0" borderId="1" xfId="0" applyNumberFormat="1" applyFont="1" applyFill="1" applyBorder="1"/>
    <xf numFmtId="210" fontId="4" fillId="0" borderId="0" xfId="0" applyNumberFormat="1" applyFont="1" applyFill="1"/>
    <xf numFmtId="210" fontId="2" fillId="0" borderId="0" xfId="0" applyNumberFormat="1" applyFont="1" applyFill="1" applyAlignment="1">
      <alignment wrapText="1"/>
    </xf>
    <xf numFmtId="0" fontId="2" fillId="0" borderId="0" xfId="0" applyFont="1" applyFill="1" applyBorder="1" applyAlignment="1">
      <alignment horizontal="center"/>
    </xf>
    <xf numFmtId="0" fontId="6" fillId="0" borderId="0" xfId="0" applyFont="1" applyFill="1" applyAlignment="1">
      <alignment horizontal="center" vertical="top" wrapText="1"/>
    </xf>
    <xf numFmtId="0" fontId="2" fillId="0" borderId="0" xfId="0" applyFont="1" applyFill="1" applyAlignment="1">
      <alignment horizontal="center" vertical="top" wrapText="1"/>
    </xf>
    <xf numFmtId="0" fontId="13" fillId="0" borderId="0" xfId="0" applyFont="1" applyFill="1" applyAlignment="1">
      <alignment horizontal="center" vertical="top"/>
    </xf>
    <xf numFmtId="0" fontId="2" fillId="0" borderId="0" xfId="0" applyFont="1" applyFill="1" applyAlignment="1">
      <alignment vertical="top"/>
    </xf>
    <xf numFmtId="0" fontId="7" fillId="0" borderId="2" xfId="0" applyFont="1" applyFill="1" applyBorder="1" applyAlignment="1">
      <alignment horizontal="left" wrapText="1"/>
    </xf>
    <xf numFmtId="210" fontId="8" fillId="0" borderId="2" xfId="0" applyNumberFormat="1" applyFont="1" applyFill="1" applyBorder="1" applyAlignment="1">
      <alignment horizontal="center"/>
    </xf>
    <xf numFmtId="210" fontId="16" fillId="0" borderId="2" xfId="0" applyNumberFormat="1" applyFont="1" applyFill="1" applyBorder="1"/>
    <xf numFmtId="0" fontId="2" fillId="0" borderId="0" xfId="1794" quotePrefix="1" applyFont="1" applyFill="1" applyAlignment="1">
      <alignment horizontal="left" vertical="top" wrapText="1"/>
    </xf>
    <xf numFmtId="0" fontId="2" fillId="0" borderId="2" xfId="0" applyFont="1" applyFill="1" applyBorder="1" applyAlignment="1">
      <alignment horizontal="center" vertical="top"/>
    </xf>
    <xf numFmtId="0" fontId="4" fillId="0" borderId="2" xfId="0" applyFont="1" applyFill="1" applyBorder="1" applyAlignment="1">
      <alignment horizontal="left"/>
    </xf>
    <xf numFmtId="0" fontId="2" fillId="0" borderId="2" xfId="0" applyFont="1" applyFill="1" applyBorder="1" applyAlignment="1">
      <alignment horizontal="center"/>
    </xf>
    <xf numFmtId="0" fontId="2" fillId="0" borderId="2" xfId="0" applyFont="1" applyFill="1" applyBorder="1" applyAlignment="1">
      <alignment horizontal="right"/>
    </xf>
    <xf numFmtId="16" fontId="2" fillId="0" borderId="0" xfId="0" applyNumberFormat="1" applyFont="1" applyFill="1" applyAlignment="1">
      <alignment horizontal="center" vertical="top"/>
    </xf>
    <xf numFmtId="210" fontId="2" fillId="0" borderId="0" xfId="0" applyNumberFormat="1" applyFont="1" applyFill="1" applyBorder="1"/>
    <xf numFmtId="0" fontId="2" fillId="0" borderId="0" xfId="0" applyFont="1" applyFill="1" applyBorder="1" applyAlignment="1">
      <alignment horizontal="center" vertical="top"/>
    </xf>
    <xf numFmtId="0" fontId="2" fillId="0" borderId="0" xfId="0" applyFont="1" applyFill="1" applyBorder="1" applyAlignment="1">
      <alignment horizontal="right"/>
    </xf>
    <xf numFmtId="0" fontId="2" fillId="0" borderId="0" xfId="0" applyFont="1" applyFill="1" applyBorder="1" applyAlignment="1">
      <alignment horizontal="left"/>
    </xf>
    <xf numFmtId="0" fontId="0" fillId="2" borderId="0" xfId="0" applyFill="1"/>
    <xf numFmtId="0" fontId="14" fillId="0" borderId="0" xfId="0" applyFont="1" applyFill="1" applyAlignment="1">
      <alignment horizontal="left"/>
    </xf>
    <xf numFmtId="0" fontId="2" fillId="0" borderId="0" xfId="0" quotePrefix="1" applyFont="1" applyFill="1" applyAlignment="1">
      <alignment horizontal="left" wrapText="1"/>
    </xf>
    <xf numFmtId="0" fontId="174" fillId="0" borderId="0" xfId="0" applyFont="1" applyFill="1" applyAlignment="1">
      <alignment horizontal="center" vertical="top"/>
    </xf>
    <xf numFmtId="0" fontId="2" fillId="0" borderId="0" xfId="779" quotePrefix="1" applyFont="1" applyFill="1" applyAlignment="1">
      <alignment horizontal="left" vertical="top" wrapText="1"/>
    </xf>
    <xf numFmtId="210" fontId="174" fillId="0" borderId="0" xfId="0" applyNumberFormat="1" applyFont="1" applyFill="1" applyAlignment="1">
      <alignment wrapText="1"/>
    </xf>
    <xf numFmtId="0" fontId="3" fillId="0" borderId="41" xfId="0" applyFont="1" applyFill="1" applyBorder="1"/>
    <xf numFmtId="210" fontId="3" fillId="0" borderId="41" xfId="0" applyNumberFormat="1" applyFont="1" applyFill="1" applyBorder="1"/>
    <xf numFmtId="210" fontId="6" fillId="2" borderId="0" xfId="0" applyNumberFormat="1" applyFont="1" applyFill="1" applyAlignment="1">
      <alignment horizontal="right"/>
    </xf>
    <xf numFmtId="0" fontId="2" fillId="2" borderId="0" xfId="2111" applyFont="1" applyFill="1" applyAlignment="1">
      <alignment vertical="top" wrapText="1"/>
    </xf>
    <xf numFmtId="0" fontId="2" fillId="2" borderId="0" xfId="0" applyFont="1" applyFill="1" applyAlignment="1">
      <alignment horizontal="center" vertical="top"/>
    </xf>
    <xf numFmtId="0" fontId="2" fillId="2" borderId="0" xfId="0" applyFont="1" applyFill="1" applyAlignment="1">
      <alignment horizontal="center"/>
    </xf>
    <xf numFmtId="0" fontId="4" fillId="2" borderId="0" xfId="0" applyFont="1" applyFill="1" applyAlignment="1">
      <alignment horizontal="left"/>
    </xf>
    <xf numFmtId="0" fontId="2" fillId="2" borderId="0" xfId="0" applyFont="1" applyFill="1" applyAlignment="1">
      <alignment horizontal="right"/>
    </xf>
    <xf numFmtId="210" fontId="2" fillId="2" borderId="0" xfId="0" applyNumberFormat="1" applyFont="1" applyFill="1"/>
    <xf numFmtId="0" fontId="3" fillId="2" borderId="0" xfId="0" applyFont="1" applyFill="1"/>
    <xf numFmtId="0" fontId="2" fillId="2" borderId="0" xfId="0" applyFont="1" applyFill="1" applyAlignment="1">
      <alignment horizontal="left"/>
    </xf>
    <xf numFmtId="0" fontId="2" fillId="2" borderId="0" xfId="2239" applyFont="1" applyFill="1" applyBorder="1" applyProtection="1">
      <alignment vertical="top" wrapText="1"/>
    </xf>
    <xf numFmtId="0" fontId="2" fillId="2" borderId="0" xfId="0" applyFont="1" applyFill="1"/>
    <xf numFmtId="210" fontId="3" fillId="2" borderId="0" xfId="0" applyNumberFormat="1" applyFont="1" applyFill="1"/>
    <xf numFmtId="0" fontId="3" fillId="2" borderId="2" xfId="0" applyFont="1" applyFill="1" applyBorder="1"/>
    <xf numFmtId="0" fontId="3" fillId="2" borderId="0" xfId="0" applyFont="1" applyFill="1" applyAlignment="1">
      <alignment vertical="top"/>
    </xf>
    <xf numFmtId="0" fontId="3" fillId="2" borderId="0" xfId="0" applyFont="1" applyFill="1" applyAlignment="1">
      <alignment horizontal="center"/>
    </xf>
    <xf numFmtId="0" fontId="6" fillId="2" borderId="0" xfId="0" applyFont="1" applyFill="1" applyAlignment="1">
      <alignment horizontal="left" wrapText="1"/>
    </xf>
    <xf numFmtId="0" fontId="2" fillId="2" borderId="0" xfId="2205" applyFont="1" applyFill="1" applyAlignment="1">
      <alignment vertical="top" wrapText="1"/>
    </xf>
    <xf numFmtId="49" fontId="3" fillId="2" borderId="0" xfId="0" applyNumberFormat="1" applyFont="1" applyFill="1"/>
    <xf numFmtId="0" fontId="6" fillId="2" borderId="0" xfId="2239" applyFont="1" applyFill="1" applyBorder="1" applyProtection="1">
      <alignment vertical="top" wrapText="1"/>
    </xf>
    <xf numFmtId="0" fontId="2" fillId="2" borderId="0" xfId="2002" applyFont="1" applyFill="1" applyAlignment="1">
      <alignment horizontal="center" vertical="top"/>
    </xf>
    <xf numFmtId="0" fontId="2" fillId="2" borderId="0" xfId="2002" applyFont="1" applyFill="1" applyAlignment="1">
      <alignment horizontal="right"/>
    </xf>
    <xf numFmtId="0" fontId="2" fillId="2" borderId="0" xfId="2239" applyFont="1" applyFill="1" applyBorder="1">
      <alignment vertical="top" wrapText="1"/>
    </xf>
    <xf numFmtId="0" fontId="2" fillId="2" borderId="0" xfId="0" applyFont="1" applyFill="1" applyAlignment="1">
      <alignment horizontal="left" vertical="top"/>
    </xf>
    <xf numFmtId="0" fontId="2" fillId="2" borderId="0" xfId="689" applyFont="1" applyFill="1" applyAlignment="1" applyProtection="1">
      <alignment horizontal="center" vertical="top"/>
      <protection locked="0"/>
    </xf>
    <xf numFmtId="0" fontId="2" fillId="2" borderId="0" xfId="2690" applyNumberFormat="1" applyFont="1" applyFill="1" applyBorder="1" applyAlignment="1" applyProtection="1">
      <alignment horizontal="right"/>
      <protection locked="0"/>
    </xf>
    <xf numFmtId="210" fontId="7" fillId="2" borderId="0" xfId="0" applyNumberFormat="1" applyFont="1" applyFill="1"/>
    <xf numFmtId="210" fontId="5" fillId="2" borderId="0" xfId="0" applyNumberFormat="1" applyFont="1" applyFill="1"/>
    <xf numFmtId="0" fontId="8" fillId="2" borderId="0" xfId="0" applyFont="1" applyFill="1" applyAlignment="1">
      <alignment horizontal="center" wrapText="1"/>
    </xf>
    <xf numFmtId="0" fontId="6" fillId="2" borderId="0" xfId="2002" applyFont="1" applyFill="1" applyAlignment="1">
      <alignment horizontal="center" vertical="top"/>
    </xf>
    <xf numFmtId="0" fontId="6" fillId="2" borderId="0" xfId="2002" applyFont="1" applyFill="1" applyAlignment="1">
      <alignment horizontal="right"/>
    </xf>
    <xf numFmtId="0" fontId="6" fillId="2" borderId="0" xfId="0" applyFont="1" applyFill="1" applyAlignment="1">
      <alignment horizontal="center" vertical="top" wrapText="1"/>
    </xf>
    <xf numFmtId="0" fontId="2" fillId="2" borderId="0" xfId="1742" applyFont="1" applyFill="1" applyAlignment="1">
      <alignment horizontal="center" vertical="top" wrapText="1"/>
    </xf>
    <xf numFmtId="0" fontId="8" fillId="2" borderId="0" xfId="0" applyFont="1" applyFill="1" applyAlignment="1">
      <alignment horizontal="center"/>
    </xf>
    <xf numFmtId="210" fontId="8" fillId="2" borderId="0" xfId="0" applyNumberFormat="1" applyFont="1" applyFill="1" applyAlignment="1">
      <alignment horizontal="center"/>
    </xf>
    <xf numFmtId="210" fontId="10" fillId="2" borderId="0" xfId="0" applyNumberFormat="1" applyFont="1" applyFill="1"/>
    <xf numFmtId="0" fontId="17" fillId="2" borderId="0" xfId="0" applyFont="1" applyFill="1" applyAlignment="1">
      <alignment horizontal="center"/>
    </xf>
    <xf numFmtId="0" fontId="2" fillId="2" borderId="0" xfId="1742" applyFont="1" applyFill="1" applyAlignment="1">
      <alignment horizontal="center" wrapText="1"/>
    </xf>
    <xf numFmtId="0" fontId="3" fillId="2" borderId="0" xfId="0" applyFont="1" applyFill="1" applyAlignment="1">
      <alignment horizontal="right"/>
    </xf>
    <xf numFmtId="0" fontId="7" fillId="2" borderId="0" xfId="0" applyFont="1" applyFill="1" applyAlignment="1">
      <alignment horizontal="left"/>
    </xf>
    <xf numFmtId="0" fontId="2" fillId="0" borderId="0" xfId="116" applyFont="1" applyAlignment="1">
      <alignment horizontal="center" vertical="top" wrapText="1"/>
    </xf>
    <xf numFmtId="0" fontId="14" fillId="0" borderId="0" xfId="2239" applyFont="1" applyBorder="1" applyProtection="1">
      <alignment vertical="top" wrapText="1"/>
    </xf>
    <xf numFmtId="0" fontId="2" fillId="0" borderId="0" xfId="1634" applyFont="1" applyAlignment="1">
      <alignment horizontal="center"/>
    </xf>
    <xf numFmtId="0" fontId="2" fillId="0" borderId="0" xfId="1634" applyFont="1" applyAlignment="1">
      <alignment horizontal="right"/>
    </xf>
    <xf numFmtId="0" fontId="2" fillId="0" borderId="0" xfId="2239" applyFont="1" applyBorder="1" applyProtection="1">
      <alignment vertical="top" wrapText="1"/>
    </xf>
    <xf numFmtId="0" fontId="2" fillId="0" borderId="0" xfId="116" applyFont="1" applyAlignment="1">
      <alignment horizontal="center" wrapText="1"/>
    </xf>
    <xf numFmtId="0" fontId="2" fillId="0" borderId="0" xfId="116" applyFont="1" applyAlignment="1">
      <alignment horizontal="center" vertical="center" wrapText="1"/>
    </xf>
    <xf numFmtId="0" fontId="2" fillId="0" borderId="0" xfId="116" applyFont="1" applyAlignment="1">
      <alignment horizontal="right" wrapText="1"/>
    </xf>
    <xf numFmtId="0" fontId="2" fillId="0" borderId="0" xfId="2182" applyFont="1" applyAlignment="1">
      <alignment wrapText="1"/>
    </xf>
    <xf numFmtId="0" fontId="2" fillId="0" borderId="0" xfId="2111" applyFont="1" applyAlignment="1">
      <alignment wrapText="1"/>
    </xf>
    <xf numFmtId="0" fontId="2" fillId="0" borderId="0" xfId="2111" applyFont="1" applyAlignment="1">
      <alignment horizontal="center"/>
    </xf>
    <xf numFmtId="0" fontId="2" fillId="0" borderId="0" xfId="2239" applyFont="1">
      <alignment vertical="top" wrapText="1"/>
    </xf>
    <xf numFmtId="0" fontId="2" fillId="0" borderId="0" xfId="2239" applyFont="1" applyBorder="1" applyAlignment="1" applyProtection="1">
      <alignment horizontal="center" vertical="top" wrapText="1"/>
    </xf>
    <xf numFmtId="0" fontId="2" fillId="0" borderId="0" xfId="2735" applyFont="1" applyAlignment="1">
      <alignment horizontal="left" wrapText="1"/>
    </xf>
    <xf numFmtId="2" fontId="174" fillId="0" borderId="0" xfId="1823" applyNumberFormat="1" applyFont="1" applyAlignment="1">
      <alignment horizontal="left" vertical="top" wrapText="1"/>
    </xf>
    <xf numFmtId="4" fontId="174" fillId="0" borderId="0" xfId="1823" applyNumberFormat="1" applyFont="1" applyAlignment="1">
      <alignment horizontal="right" vertical="top"/>
    </xf>
    <xf numFmtId="1" fontId="174" fillId="0" borderId="0" xfId="1823" applyNumberFormat="1" applyFont="1" applyAlignment="1">
      <alignment horizontal="right" vertical="top"/>
    </xf>
    <xf numFmtId="0" fontId="2" fillId="0" borderId="0" xfId="2735" applyFont="1" applyAlignment="1">
      <alignment horizontal="left" vertical="top" wrapText="1"/>
    </xf>
    <xf numFmtId="2" fontId="177" fillId="0" borderId="0" xfId="1823" applyNumberFormat="1" applyFont="1" applyAlignment="1">
      <alignment horizontal="left" vertical="top" wrapText="1"/>
    </xf>
    <xf numFmtId="0" fontId="2" fillId="0" borderId="0" xfId="2111" applyFont="1" applyAlignment="1">
      <alignment vertical="top" wrapText="1"/>
    </xf>
    <xf numFmtId="0" fontId="9" fillId="0" borderId="0" xfId="2111" applyAlignment="1">
      <alignment horizontal="left" vertical="top" wrapText="1"/>
    </xf>
    <xf numFmtId="210" fontId="2" fillId="0" borderId="0" xfId="2737" applyNumberFormat="1" applyFont="1" applyFill="1" applyBorder="1" applyAlignment="1">
      <alignment vertical="top"/>
    </xf>
    <xf numFmtId="0" fontId="6" fillId="2" borderId="0" xfId="0" applyFont="1" applyFill="1" applyAlignment="1">
      <alignment horizontal="left" vertical="top"/>
    </xf>
    <xf numFmtId="0" fontId="13" fillId="0" borderId="0" xfId="0" applyFont="1" applyFill="1" applyAlignment="1">
      <alignment horizontal="left" vertical="top"/>
    </xf>
    <xf numFmtId="0" fontId="2" fillId="0" borderId="0" xfId="2736" applyFont="1" applyAlignment="1">
      <alignment horizontal="center" vertical="top" wrapText="1"/>
    </xf>
    <xf numFmtId="0" fontId="2" fillId="0" borderId="0" xfId="2736" applyFont="1" applyAlignment="1">
      <alignment horizontal="left" vertical="top" wrapText="1"/>
    </xf>
    <xf numFmtId="3" fontId="2" fillId="0" borderId="0" xfId="2736" applyNumberFormat="1" applyFont="1" applyAlignment="1">
      <alignment horizontal="right" vertical="top"/>
    </xf>
    <xf numFmtId="210" fontId="2" fillId="0" borderId="0" xfId="2736" applyNumberFormat="1" applyFont="1" applyAlignment="1">
      <alignment horizontal="center" vertical="top"/>
    </xf>
    <xf numFmtId="210" fontId="2" fillId="0" borderId="0" xfId="2736" applyNumberFormat="1" applyFont="1" applyAlignment="1">
      <alignment horizontal="right" vertical="top" wrapText="1"/>
    </xf>
    <xf numFmtId="3" fontId="2" fillId="0" borderId="0" xfId="2736" applyNumberFormat="1" applyFont="1" applyAlignment="1">
      <alignment horizontal="right" vertical="top" wrapText="1"/>
    </xf>
    <xf numFmtId="0" fontId="2" fillId="0" borderId="0" xfId="0" applyFont="1" applyFill="1" applyAlignment="1">
      <alignment horizontal="right" vertical="top"/>
    </xf>
    <xf numFmtId="49" fontId="2" fillId="0" borderId="0" xfId="2736" applyNumberFormat="1" applyFont="1" applyAlignment="1">
      <alignment horizontal="left" vertical="top" wrapText="1"/>
    </xf>
    <xf numFmtId="210" fontId="2" fillId="0" borderId="0" xfId="2736" applyNumberFormat="1" applyFont="1" applyAlignment="1">
      <alignment horizontal="right" vertical="top"/>
    </xf>
    <xf numFmtId="1" fontId="2" fillId="0" borderId="0" xfId="2111" applyNumberFormat="1" applyFont="1" applyAlignment="1">
      <alignment horizontal="left" vertical="top" wrapText="1"/>
    </xf>
    <xf numFmtId="0" fontId="9" fillId="0" borderId="0" xfId="2111" applyAlignment="1">
      <alignment horizontal="center"/>
    </xf>
    <xf numFmtId="0" fontId="2" fillId="0" borderId="0" xfId="2111" applyFont="1" applyAlignment="1">
      <alignment horizontal="left" vertical="top" wrapText="1"/>
    </xf>
    <xf numFmtId="0" fontId="2" fillId="0" borderId="0" xfId="1634" applyFont="1" applyAlignment="1">
      <alignment horizontal="center" vertical="top"/>
    </xf>
    <xf numFmtId="0" fontId="2" fillId="0" borderId="0" xfId="2239" applyFont="1" applyBorder="1" applyAlignment="1" applyProtection="1">
      <alignment horizontal="center"/>
    </xf>
    <xf numFmtId="0" fontId="2" fillId="0" borderId="0" xfId="1634" applyFont="1" applyAlignment="1">
      <alignment horizontal="left" vertical="top"/>
    </xf>
    <xf numFmtId="16" fontId="2" fillId="0" borderId="0" xfId="1634" applyNumberFormat="1" applyFont="1" applyAlignment="1">
      <alignment horizontal="center" vertical="top"/>
    </xf>
    <xf numFmtId="0" fontId="174" fillId="0" borderId="0" xfId="1634" applyFont="1" applyAlignment="1">
      <alignment horizontal="center" vertical="top"/>
    </xf>
    <xf numFmtId="1" fontId="174" fillId="0" borderId="0" xfId="2111" applyNumberFormat="1" applyFont="1" applyAlignment="1">
      <alignment horizontal="left" vertical="top" wrapText="1"/>
    </xf>
    <xf numFmtId="0" fontId="174" fillId="0" borderId="0" xfId="2239" applyFont="1" applyBorder="1" applyAlignment="1" applyProtection="1">
      <alignment horizontal="center"/>
    </xf>
    <xf numFmtId="0" fontId="174" fillId="0" borderId="0" xfId="1634" applyFont="1" applyAlignment="1">
      <alignment horizontal="right"/>
    </xf>
    <xf numFmtId="0" fontId="2" fillId="0" borderId="0" xfId="2239" applyFont="1" applyBorder="1" applyAlignment="1" applyProtection="1">
      <alignment horizontal="right"/>
    </xf>
    <xf numFmtId="0" fontId="9" fillId="0" borderId="0" xfId="2111"/>
    <xf numFmtId="0" fontId="2" fillId="0" borderId="0" xfId="2111" applyFont="1" applyAlignment="1">
      <alignment horizontal="right"/>
    </xf>
    <xf numFmtId="0" fontId="6" fillId="0" borderId="0" xfId="2239" applyFont="1" applyBorder="1" applyProtection="1">
      <alignment vertical="top" wrapText="1"/>
    </xf>
    <xf numFmtId="0" fontId="9" fillId="0" borderId="0" xfId="2111" applyAlignment="1">
      <alignment horizontal="right"/>
    </xf>
    <xf numFmtId="216" fontId="2" fillId="0" borderId="0" xfId="0" applyNumberFormat="1" applyFont="1" applyFill="1" applyAlignment="1">
      <alignment horizontal="right"/>
    </xf>
    <xf numFmtId="0" fontId="2" fillId="2" borderId="0" xfId="689" applyFont="1" applyFill="1" applyAlignment="1" applyProtection="1">
      <alignment vertical="top" wrapText="1"/>
      <protection locked="0"/>
    </xf>
    <xf numFmtId="0" fontId="2" fillId="2" borderId="0" xfId="689" applyFont="1" applyFill="1" applyAlignment="1">
      <alignment horizontal="right" vertical="top" wrapText="1"/>
    </xf>
    <xf numFmtId="0" fontId="2" fillId="2" borderId="0" xfId="2688" applyNumberFormat="1" applyFont="1" applyFill="1" applyBorder="1" applyAlignment="1">
      <alignment horizontal="right" wrapText="1"/>
    </xf>
    <xf numFmtId="49" fontId="6" fillId="2" borderId="0" xfId="0" applyNumberFormat="1" applyFont="1" applyFill="1" applyAlignment="1">
      <alignment horizontal="center" vertical="top"/>
    </xf>
    <xf numFmtId="0" fontId="2" fillId="2" borderId="0" xfId="689" applyFont="1" applyFill="1" applyAlignment="1">
      <alignment horizontal="left" vertical="top" wrapText="1"/>
    </xf>
    <xf numFmtId="0" fontId="2" fillId="2" borderId="0" xfId="689" applyFont="1" applyFill="1" applyAlignment="1" applyProtection="1">
      <alignment horizontal="right" vertical="top"/>
      <protection locked="0"/>
    </xf>
    <xf numFmtId="0" fontId="14" fillId="0" borderId="0" xfId="0" applyFont="1" applyFill="1" applyAlignment="1">
      <alignment horizontal="center" vertical="top"/>
    </xf>
    <xf numFmtId="0" fontId="2" fillId="0" borderId="42" xfId="0" applyFont="1" applyFill="1" applyBorder="1" applyAlignment="1">
      <alignment horizontal="center" vertical="top"/>
    </xf>
    <xf numFmtId="0" fontId="2" fillId="0" borderId="42" xfId="0" applyFont="1" applyFill="1" applyBorder="1" applyAlignment="1">
      <alignment horizontal="left"/>
    </xf>
    <xf numFmtId="0" fontId="2" fillId="0" borderId="42" xfId="0" applyFont="1" applyFill="1" applyBorder="1" applyAlignment="1">
      <alignment horizontal="right"/>
    </xf>
    <xf numFmtId="210" fontId="2" fillId="0" borderId="42" xfId="0" applyNumberFormat="1" applyFont="1" applyFill="1" applyBorder="1"/>
    <xf numFmtId="0" fontId="4" fillId="0" borderId="0" xfId="0" applyFont="1" applyFill="1" applyAlignment="1">
      <alignment horizontal="right"/>
    </xf>
    <xf numFmtId="0" fontId="2" fillId="0" borderId="0" xfId="2239" quotePrefix="1" applyFont="1" applyBorder="1" applyProtection="1">
      <alignment vertical="top" wrapText="1"/>
    </xf>
    <xf numFmtId="0" fontId="2" fillId="0" borderId="42" xfId="0" applyFont="1" applyFill="1" applyBorder="1" applyAlignment="1">
      <alignment horizontal="center"/>
    </xf>
    <xf numFmtId="210" fontId="2" fillId="0" borderId="41" xfId="0" applyNumberFormat="1" applyFont="1" applyFill="1" applyBorder="1"/>
    <xf numFmtId="0" fontId="2" fillId="0" borderId="0" xfId="1794" applyFont="1" applyFill="1" applyAlignment="1">
      <alignment horizontal="left" vertical="top" wrapText="1"/>
    </xf>
    <xf numFmtId="0" fontId="2" fillId="0" borderId="0" xfId="0" applyFont="1" applyFill="1" applyAlignment="1">
      <alignment horizontal="center" wrapText="1"/>
    </xf>
    <xf numFmtId="210" fontId="9" fillId="0" borderId="0" xfId="0" applyNumberFormat="1" applyFont="1" applyFill="1" applyAlignment="1">
      <alignment horizontal="right" vertical="top"/>
    </xf>
    <xf numFmtId="49" fontId="2" fillId="0" borderId="0" xfId="2111" applyNumberFormat="1" applyFont="1" applyAlignment="1">
      <alignment horizontal="left" wrapText="1"/>
    </xf>
    <xf numFmtId="0" fontId="2" fillId="0" borderId="0" xfId="2146" applyFont="1" applyAlignment="1">
      <alignment horizontal="justify" vertical="justify" wrapText="1"/>
    </xf>
    <xf numFmtId="0" fontId="2" fillId="0" borderId="0" xfId="2111" applyFont="1" applyAlignment="1">
      <alignment horizontal="justify" vertical="justify"/>
    </xf>
    <xf numFmtId="0" fontId="6" fillId="0" borderId="42" xfId="0" applyFont="1" applyFill="1" applyBorder="1" applyAlignment="1">
      <alignment horizontal="center" vertical="top"/>
    </xf>
    <xf numFmtId="0" fontId="6" fillId="0" borderId="42" xfId="0" applyFont="1" applyFill="1" applyBorder="1" applyAlignment="1">
      <alignment horizontal="left"/>
    </xf>
    <xf numFmtId="0" fontId="6" fillId="0" borderId="42" xfId="0" applyFont="1" applyFill="1" applyBorder="1" applyAlignment="1">
      <alignment horizontal="right"/>
    </xf>
    <xf numFmtId="210" fontId="6" fillId="0" borderId="42" xfId="0" applyNumberFormat="1" applyFont="1" applyFill="1" applyBorder="1"/>
    <xf numFmtId="0" fontId="7" fillId="0" borderId="0" xfId="0" applyFont="1" applyFill="1" applyAlignment="1">
      <alignment horizontal="center" vertical="top"/>
    </xf>
    <xf numFmtId="0" fontId="7" fillId="0" borderId="0" xfId="0" applyFont="1" applyFill="1" applyAlignment="1">
      <alignment horizontal="right"/>
    </xf>
    <xf numFmtId="210" fontId="7" fillId="0" borderId="0" xfId="0" applyNumberFormat="1" applyFont="1" applyFill="1"/>
    <xf numFmtId="0" fontId="2" fillId="0" borderId="0" xfId="689" applyFont="1" applyAlignment="1" applyProtection="1">
      <alignment vertical="top" wrapText="1"/>
      <protection locked="0"/>
    </xf>
    <xf numFmtId="0" fontId="2" fillId="0" borderId="0" xfId="689" applyFont="1" applyAlignment="1">
      <alignment horizontal="right" vertical="top" wrapText="1"/>
    </xf>
    <xf numFmtId="0" fontId="2" fillId="0" borderId="0" xfId="2688" applyNumberFormat="1" applyFont="1" applyFill="1" applyBorder="1" applyAlignment="1">
      <alignment horizontal="right" vertical="top" wrapText="1"/>
    </xf>
    <xf numFmtId="1" fontId="178" fillId="0" borderId="0" xfId="0" applyNumberFormat="1" applyFont="1" applyFill="1" applyAlignment="1">
      <alignment vertical="top" wrapText="1"/>
    </xf>
    <xf numFmtId="0" fontId="6" fillId="0" borderId="0" xfId="2239" applyFont="1">
      <alignment vertical="top" wrapText="1"/>
    </xf>
    <xf numFmtId="49" fontId="2" fillId="0" borderId="0" xfId="2111" applyNumberFormat="1" applyFont="1" applyAlignment="1">
      <alignment horizontal="left" vertical="top" wrapText="1"/>
    </xf>
    <xf numFmtId="0" fontId="6" fillId="0" borderId="0" xfId="0" applyFont="1" applyFill="1" applyAlignment="1">
      <alignment horizontal="left" vertical="top"/>
    </xf>
    <xf numFmtId="0" fontId="6" fillId="0" borderId="42" xfId="0" applyFont="1" applyFill="1" applyBorder="1" applyAlignment="1">
      <alignment horizontal="left" vertical="top"/>
    </xf>
    <xf numFmtId="210" fontId="13" fillId="0" borderId="0" xfId="0" applyNumberFormat="1" applyFont="1" applyFill="1"/>
    <xf numFmtId="0" fontId="2" fillId="0" borderId="0" xfId="2205" applyFont="1" applyAlignment="1">
      <alignment vertical="top" wrapText="1"/>
    </xf>
    <xf numFmtId="0" fontId="2" fillId="0" borderId="1" xfId="0" applyFont="1" applyFill="1" applyBorder="1" applyAlignment="1">
      <alignment horizontal="center"/>
    </xf>
    <xf numFmtId="0" fontId="2" fillId="0" borderId="2" xfId="0" applyFont="1" applyFill="1" applyBorder="1"/>
    <xf numFmtId="0" fontId="4" fillId="0" borderId="0" xfId="0" applyFont="1" applyFill="1" applyAlignment="1">
      <alignment horizontal="center"/>
    </xf>
    <xf numFmtId="0" fontId="2" fillId="0" borderId="0" xfId="0" quotePrefix="1" applyFont="1" applyFill="1" applyAlignment="1">
      <alignment horizontal="left"/>
    </xf>
    <xf numFmtId="0" fontId="2" fillId="0" borderId="0" xfId="2111" applyFont="1" applyAlignment="1">
      <alignment horizontal="justify" wrapText="1"/>
    </xf>
    <xf numFmtId="0" fontId="7" fillId="0" borderId="0" xfId="0" applyFont="1" applyFill="1" applyAlignment="1">
      <alignment horizontal="left" wrapText="1"/>
    </xf>
    <xf numFmtId="1" fontId="2" fillId="0" borderId="0" xfId="2111" applyNumberFormat="1" applyFont="1" applyAlignment="1" applyProtection="1">
      <alignment horizontal="center" wrapText="1"/>
      <protection locked="0"/>
    </xf>
    <xf numFmtId="218" fontId="2" fillId="0" borderId="0" xfId="2111" applyNumberFormat="1" applyFont="1" applyAlignment="1" applyProtection="1">
      <alignment wrapText="1"/>
      <protection locked="0"/>
    </xf>
    <xf numFmtId="210" fontId="2" fillId="0" borderId="0" xfId="0" applyNumberFormat="1" applyFont="1" applyFill="1" applyAlignment="1">
      <alignment horizontal="right"/>
    </xf>
    <xf numFmtId="1" fontId="11" fillId="0" borderId="2" xfId="0" applyNumberFormat="1" applyFont="1" applyFill="1" applyBorder="1" applyAlignment="1">
      <alignment vertical="top" wrapText="1"/>
    </xf>
    <xf numFmtId="0" fontId="8" fillId="0" borderId="41" xfId="0" applyFont="1" applyFill="1" applyBorder="1" applyAlignment="1">
      <alignment horizontal="center" wrapText="1"/>
    </xf>
    <xf numFmtId="1" fontId="11" fillId="0" borderId="41" xfId="0" applyNumberFormat="1" applyFont="1" applyFill="1" applyBorder="1" applyAlignment="1">
      <alignment horizontal="right"/>
    </xf>
    <xf numFmtId="210" fontId="5" fillId="0" borderId="41" xfId="0" applyNumberFormat="1" applyFont="1" applyFill="1" applyBorder="1"/>
    <xf numFmtId="1" fontId="2" fillId="0" borderId="0" xfId="2111" applyNumberFormat="1" applyFont="1" applyAlignment="1" applyProtection="1">
      <alignment horizontal="left" vertical="top" wrapText="1"/>
      <protection locked="0"/>
    </xf>
    <xf numFmtId="0" fontId="2" fillId="0" borderId="0" xfId="2239" applyFont="1" applyAlignment="1">
      <alignment horizontal="center"/>
    </xf>
    <xf numFmtId="218" fontId="2" fillId="0" borderId="0" xfId="2239" applyNumberFormat="1" applyFont="1" applyAlignment="1">
      <alignment horizontal="center"/>
    </xf>
    <xf numFmtId="1" fontId="2" fillId="0" borderId="1" xfId="2111" applyNumberFormat="1" applyFont="1" applyBorder="1" applyAlignment="1" applyProtection="1">
      <alignment horizontal="left" vertical="top" wrapText="1"/>
      <protection locked="0"/>
    </xf>
    <xf numFmtId="218" fontId="2" fillId="0" borderId="1" xfId="2239" applyNumberFormat="1" applyFont="1" applyBorder="1" applyAlignment="1">
      <alignment horizontal="right"/>
    </xf>
    <xf numFmtId="0" fontId="2" fillId="0" borderId="4" xfId="0" applyFont="1" applyFill="1" applyBorder="1" applyAlignment="1">
      <alignment horizontal="center" vertical="top"/>
    </xf>
    <xf numFmtId="0" fontId="6" fillId="0" borderId="0" xfId="2239" applyFont="1" applyAlignment="1">
      <alignment horizontal="right"/>
    </xf>
    <xf numFmtId="218" fontId="6" fillId="0" borderId="0" xfId="2239" applyNumberFormat="1" applyFont="1" applyAlignment="1">
      <alignment horizontal="right"/>
    </xf>
    <xf numFmtId="0" fontId="2" fillId="0" borderId="0" xfId="0" applyNumberFormat="1" applyFont="1" applyFill="1" applyBorder="1" applyAlignment="1" applyProtection="1">
      <alignment horizontal="center" vertical="top"/>
    </xf>
    <xf numFmtId="0" fontId="2" fillId="0" borderId="0" xfId="0" quotePrefix="1" applyNumberFormat="1" applyFont="1" applyFill="1" applyBorder="1" applyAlignment="1" applyProtection="1">
      <alignment vertical="top" wrapText="1"/>
    </xf>
    <xf numFmtId="218" fontId="2" fillId="0" borderId="0" xfId="0" applyNumberFormat="1" applyFont="1" applyFill="1" applyBorder="1" applyAlignment="1" applyProtection="1">
      <alignment horizontal="right"/>
    </xf>
    <xf numFmtId="210" fontId="2" fillId="0" borderId="0" xfId="0" applyNumberFormat="1" applyFont="1" applyFill="1" applyBorder="1" applyAlignment="1" applyProtection="1"/>
    <xf numFmtId="0" fontId="2" fillId="0" borderId="0" xfId="0" applyNumberFormat="1" applyFont="1" applyFill="1" applyBorder="1" applyAlignment="1" applyProtection="1">
      <alignment horizontal="right"/>
    </xf>
    <xf numFmtId="0" fontId="2" fillId="0" borderId="0" xfId="2239" applyFont="1" applyAlignment="1">
      <alignment horizontal="right"/>
    </xf>
    <xf numFmtId="0" fontId="2" fillId="0" borderId="1" xfId="2239" applyFont="1" applyBorder="1" applyAlignment="1">
      <alignment horizontal="right"/>
    </xf>
    <xf numFmtId="0" fontId="2" fillId="0" borderId="0" xfId="0" applyNumberFormat="1" applyFont="1" applyFill="1" applyBorder="1" applyAlignment="1" applyProtection="1"/>
    <xf numFmtId="0" fontId="6" fillId="0" borderId="0" xfId="2239" applyFont="1" applyBorder="1" applyAlignment="1" applyProtection="1">
      <alignment horizontal="right"/>
    </xf>
    <xf numFmtId="218" fontId="6" fillId="0" borderId="0" xfId="2239" applyNumberFormat="1" applyFont="1" applyBorder="1" applyAlignment="1" applyProtection="1"/>
    <xf numFmtId="218" fontId="2" fillId="0" borderId="0" xfId="2239" applyNumberFormat="1" applyFont="1" applyBorder="1" applyAlignment="1" applyProtection="1"/>
    <xf numFmtId="218" fontId="2" fillId="0" borderId="0" xfId="2239" applyNumberFormat="1" applyFont="1" applyAlignment="1">
      <alignment horizontal="right"/>
    </xf>
    <xf numFmtId="0" fontId="6" fillId="0" borderId="3" xfId="2239" applyFont="1" applyBorder="1">
      <alignment vertical="top" wrapText="1"/>
    </xf>
    <xf numFmtId="0" fontId="6" fillId="0" borderId="3" xfId="2239" applyFont="1" applyBorder="1" applyAlignment="1">
      <alignment horizontal="right"/>
    </xf>
    <xf numFmtId="218" fontId="6" fillId="0" borderId="3" xfId="2239" applyNumberFormat="1" applyFont="1" applyBorder="1" applyAlignment="1">
      <alignment horizontal="right"/>
    </xf>
    <xf numFmtId="0" fontId="4" fillId="0" borderId="0" xfId="2239" applyFont="1" applyBorder="1" applyProtection="1">
      <alignment vertical="top" wrapText="1"/>
    </xf>
    <xf numFmtId="4" fontId="6" fillId="0" borderId="0" xfId="0" applyNumberFormat="1" applyFont="1" applyFill="1"/>
    <xf numFmtId="1" fontId="2" fillId="0" borderId="3" xfId="2111" applyNumberFormat="1" applyFont="1" applyBorder="1" applyAlignment="1" applyProtection="1">
      <alignment horizontal="left" vertical="top" wrapText="1"/>
      <protection locked="0"/>
    </xf>
    <xf numFmtId="1" fontId="2" fillId="0" borderId="3" xfId="2111" applyNumberFormat="1" applyFont="1" applyBorder="1" applyAlignment="1" applyProtection="1">
      <alignment horizontal="center" wrapText="1"/>
      <protection locked="0"/>
    </xf>
    <xf numFmtId="218" fontId="2" fillId="0" borderId="3" xfId="2111" applyNumberFormat="1" applyFont="1" applyBorder="1" applyAlignment="1" applyProtection="1">
      <alignment wrapText="1"/>
      <protection locked="0"/>
    </xf>
    <xf numFmtId="210" fontId="2" fillId="0" borderId="1" xfId="0" applyNumberFormat="1" applyFont="1" applyFill="1" applyBorder="1" applyAlignment="1">
      <alignment horizontal="right"/>
    </xf>
    <xf numFmtId="1" fontId="178" fillId="0" borderId="0" xfId="0" applyNumberFormat="1" applyFont="1" applyFill="1" applyAlignment="1">
      <alignment horizontal="right" wrapText="1"/>
    </xf>
    <xf numFmtId="0" fontId="4" fillId="0" borderId="0" xfId="2111" applyFont="1" applyAlignment="1">
      <alignment horizontal="center" vertical="top"/>
    </xf>
    <xf numFmtId="0" fontId="4" fillId="0" borderId="0" xfId="2111" applyFont="1" applyAlignment="1">
      <alignment wrapText="1"/>
    </xf>
    <xf numFmtId="216" fontId="2" fillId="0" borderId="0" xfId="2111" applyNumberFormat="1" applyFont="1" applyAlignment="1">
      <alignment horizontal="center"/>
    </xf>
    <xf numFmtId="210" fontId="2" fillId="0" borderId="0" xfId="2111" applyNumberFormat="1" applyFont="1" applyAlignment="1">
      <alignment horizontal="right"/>
    </xf>
    <xf numFmtId="216" fontId="2" fillId="0" borderId="0" xfId="0" applyNumberFormat="1" applyFont="1" applyFill="1" applyAlignment="1">
      <alignment horizontal="center"/>
    </xf>
    <xf numFmtId="217" fontId="2" fillId="0" borderId="0" xfId="2239" applyNumberFormat="1" applyFont="1" applyBorder="1" applyAlignment="1" applyProtection="1">
      <alignment horizontal="center" vertical="top" wrapText="1"/>
    </xf>
    <xf numFmtId="0" fontId="2" fillId="0" borderId="0" xfId="2072" applyFont="1" applyAlignment="1">
      <alignment vertical="top" wrapText="1"/>
    </xf>
    <xf numFmtId="0" fontId="2" fillId="0" borderId="0" xfId="2072" applyFont="1" applyAlignment="1">
      <alignment horizontal="center"/>
    </xf>
    <xf numFmtId="218" fontId="2" fillId="0" borderId="0" xfId="2072" applyNumberFormat="1" applyFont="1" applyAlignment="1">
      <alignment horizontal="center"/>
    </xf>
    <xf numFmtId="216" fontId="2" fillId="0" borderId="0" xfId="2072" applyNumberFormat="1" applyFont="1" applyAlignment="1">
      <alignment horizontal="center"/>
    </xf>
    <xf numFmtId="0" fontId="2" fillId="0" borderId="0" xfId="2072" applyFont="1"/>
    <xf numFmtId="0" fontId="2" fillId="0" borderId="0" xfId="1794" applyFont="1" applyFill="1" applyAlignment="1">
      <alignment vertical="top" wrapText="1"/>
    </xf>
    <xf numFmtId="0" fontId="2" fillId="0" borderId="0" xfId="1794" applyFont="1" applyFill="1" applyAlignment="1">
      <alignment horizontal="center" wrapText="1"/>
    </xf>
    <xf numFmtId="0" fontId="2" fillId="0" borderId="0" xfId="1451" applyFont="1" applyFill="1" applyAlignment="1">
      <alignment horizontal="center" wrapText="1"/>
    </xf>
    <xf numFmtId="0" fontId="2" fillId="0" borderId="0" xfId="779" quotePrefix="1" applyFont="1" applyFill="1" applyAlignment="1">
      <alignment vertical="top" wrapText="1"/>
    </xf>
    <xf numFmtId="0" fontId="2" fillId="0" borderId="0" xfId="779" applyFont="1" applyFill="1" applyAlignment="1">
      <alignment vertical="top" wrapText="1"/>
    </xf>
    <xf numFmtId="0" fontId="2" fillId="0" borderId="0" xfId="1794" quotePrefix="1" applyFont="1" applyFill="1" applyAlignment="1">
      <alignment vertical="top" wrapText="1"/>
    </xf>
    <xf numFmtId="0" fontId="2" fillId="0" borderId="0" xfId="1794" quotePrefix="1" applyFont="1" applyFill="1" applyAlignment="1">
      <alignment horizontal="center" wrapText="1"/>
    </xf>
    <xf numFmtId="0" fontId="2" fillId="0" borderId="0" xfId="2111" applyFont="1"/>
    <xf numFmtId="0" fontId="2" fillId="0" borderId="0" xfId="1478" applyFont="1" applyAlignment="1">
      <alignment vertical="top" wrapText="1"/>
    </xf>
    <xf numFmtId="0" fontId="2" fillId="0" borderId="0" xfId="1478" applyFont="1" applyAlignment="1">
      <alignment horizontal="center"/>
    </xf>
    <xf numFmtId="216" fontId="2" fillId="0" borderId="2" xfId="0" applyNumberFormat="1" applyFont="1" applyFill="1" applyBorder="1" applyAlignment="1">
      <alignment horizontal="center"/>
    </xf>
    <xf numFmtId="210" fontId="2" fillId="0" borderId="2" xfId="0" applyNumberFormat="1" applyFont="1" applyFill="1" applyBorder="1" applyAlignment="1">
      <alignment horizontal="right"/>
    </xf>
    <xf numFmtId="210" fontId="4" fillId="0" borderId="2" xfId="0" applyNumberFormat="1" applyFont="1" applyFill="1" applyBorder="1" applyAlignment="1">
      <alignment horizontal="right"/>
    </xf>
    <xf numFmtId="0" fontId="2" fillId="0" borderId="0" xfId="0" applyFont="1" applyFill="1" applyAlignment="1">
      <alignment horizontal="left" vertical="top"/>
    </xf>
    <xf numFmtId="0" fontId="24" fillId="0" borderId="0" xfId="0" applyFont="1" applyFill="1" applyAlignment="1">
      <alignment horizontal="left" vertical="top"/>
    </xf>
    <xf numFmtId="0" fontId="24" fillId="0" borderId="0" xfId="0" applyFont="1" applyFill="1" applyAlignment="1">
      <alignment horizontal="left"/>
    </xf>
    <xf numFmtId="210" fontId="24" fillId="0" borderId="0" xfId="0" applyNumberFormat="1" applyFont="1" applyFill="1" applyAlignment="1">
      <alignment horizontal="left"/>
    </xf>
    <xf numFmtId="0" fontId="13" fillId="0" borderId="0" xfId="0" applyFont="1" applyFill="1" applyAlignment="1">
      <alignment horizontal="left"/>
    </xf>
    <xf numFmtId="210" fontId="13" fillId="0" borderId="0" xfId="0" applyNumberFormat="1" applyFont="1" applyFill="1" applyAlignment="1">
      <alignment horizontal="right"/>
    </xf>
    <xf numFmtId="0" fontId="4" fillId="0" borderId="0" xfId="2111" applyFont="1" applyAlignment="1">
      <alignment horizontal="left" wrapText="1"/>
    </xf>
    <xf numFmtId="0" fontId="14" fillId="0" borderId="0" xfId="2111" applyFont="1" applyAlignment="1">
      <alignment vertical="top" wrapText="1"/>
    </xf>
    <xf numFmtId="0" fontId="14" fillId="0" borderId="0" xfId="2111" applyFont="1" applyAlignment="1">
      <alignment horizontal="left" vertical="top" wrapText="1"/>
    </xf>
    <xf numFmtId="0" fontId="25" fillId="0" borderId="0" xfId="0" applyFont="1" applyFill="1"/>
    <xf numFmtId="210" fontId="25" fillId="0" borderId="0" xfId="0" applyNumberFormat="1" applyFont="1" applyFill="1"/>
    <xf numFmtId="1" fontId="25" fillId="0" borderId="0" xfId="0" applyNumberFormat="1" applyFont="1" applyFill="1"/>
    <xf numFmtId="0" fontId="25" fillId="0" borderId="1" xfId="0" applyFont="1" applyFill="1" applyBorder="1"/>
    <xf numFmtId="210" fontId="25" fillId="0" borderId="1" xfId="0" applyNumberFormat="1" applyFont="1" applyFill="1" applyBorder="1"/>
    <xf numFmtId="210" fontId="2" fillId="0" borderId="0" xfId="2734" applyNumberFormat="1" applyFont="1" applyFill="1" applyAlignment="1">
      <alignment horizontal="right"/>
    </xf>
    <xf numFmtId="210" fontId="3" fillId="0" borderId="0" xfId="2734" applyNumberFormat="1" applyFont="1" applyFill="1" applyAlignment="1">
      <alignment horizontal="right"/>
    </xf>
    <xf numFmtId="210" fontId="3" fillId="0" borderId="2" xfId="2734" applyNumberFormat="1" applyFont="1" applyFill="1" applyBorder="1" applyAlignment="1">
      <alignment horizontal="right"/>
    </xf>
    <xf numFmtId="210" fontId="3" fillId="2" borderId="0" xfId="2734" applyNumberFormat="1" applyFont="1" applyFill="1" applyAlignment="1">
      <alignment horizontal="right"/>
    </xf>
  </cellXfs>
  <cellStyles count="2738">
    <cellStyle name=" 1" xfId="187" xr:uid="{00000000-0005-0000-0000-0000E6000000}"/>
    <cellStyle name="__normal" xfId="116" xr:uid="{00000000-0005-0000-0000-000093000000}"/>
    <cellStyle name="_alpina" xfId="172" xr:uid="{00000000-0005-0000-0000-0000D5000000}"/>
    <cellStyle name="_alpina 2" xfId="164" xr:uid="{00000000-0005-0000-0000-0000CC000000}"/>
    <cellStyle name="_dostop" xfId="122" xr:uid="{00000000-0005-0000-0000-00009B000000}"/>
    <cellStyle name="_dostop 2" xfId="32" xr:uid="{00000000-0005-0000-0000-000027000000}"/>
    <cellStyle name="_Elbego_AC BAZA LOGATEC ČISTILNA NAPRAVA_261" xfId="206" xr:uid="{00000000-0005-0000-0000-0000FA000000}"/>
    <cellStyle name="_elinam_DS7400 požar_572" xfId="73" xr:uid="{00000000-0005-0000-0000-00005B000000}"/>
    <cellStyle name="_List10" xfId="134" xr:uid="{00000000-0005-0000-0000-0000A8000000}"/>
    <cellStyle name="_zahtevek" xfId="186" xr:uid="{00000000-0005-0000-0000-0000E5000000}"/>
    <cellStyle name="_zahtevek_1" xfId="68" xr:uid="{00000000-0005-0000-0000-000055000000}"/>
    <cellStyle name="20 % – Poudarek1 2" xfId="170" xr:uid="{00000000-0005-0000-0000-0000D3000000}"/>
    <cellStyle name="20 % – Poudarek1 2 2" xfId="162" xr:uid="{00000000-0005-0000-0000-0000CA000000}"/>
    <cellStyle name="20 % – Poudarek1 2 2 2" xfId="218" xr:uid="{00000000-0005-0000-0000-000008010000}"/>
    <cellStyle name="20 % – Poudarek1 2 3" xfId="179" xr:uid="{00000000-0005-0000-0000-0000DE000000}"/>
    <cellStyle name="20 % – Poudarek1 3" xfId="191" xr:uid="{00000000-0005-0000-0000-0000EA000000}"/>
    <cellStyle name="20 % – Poudarek2 2" xfId="235" xr:uid="{00000000-0005-0000-0000-00001B010000}"/>
    <cellStyle name="20 % – Poudarek2 2 2" xfId="236" xr:uid="{00000000-0005-0000-0000-00001C010000}"/>
    <cellStyle name="20 % – Poudarek2 2 2 2" xfId="237" xr:uid="{00000000-0005-0000-0000-00001D010000}"/>
    <cellStyle name="20 % – Poudarek2 2 3" xfId="238" xr:uid="{00000000-0005-0000-0000-00001E010000}"/>
    <cellStyle name="20 % – Poudarek2 3" xfId="243" xr:uid="{00000000-0005-0000-0000-000023010000}"/>
    <cellStyle name="20 % – Poudarek3 2" xfId="244" xr:uid="{00000000-0005-0000-0000-000024010000}"/>
    <cellStyle name="20 % – Poudarek3 2 2" xfId="246" xr:uid="{00000000-0005-0000-0000-000026010000}"/>
    <cellStyle name="20 % – Poudarek3 2 2 2" xfId="48" xr:uid="{00000000-0005-0000-0000-00003B000000}"/>
    <cellStyle name="20 % – Poudarek3 2 3" xfId="248" xr:uid="{00000000-0005-0000-0000-000028010000}"/>
    <cellStyle name="20 % – Poudarek3 3" xfId="253" xr:uid="{00000000-0005-0000-0000-00002D010000}"/>
    <cellStyle name="20 % – Poudarek4 2" xfId="255" xr:uid="{00000000-0005-0000-0000-00002F010000}"/>
    <cellStyle name="20 % – Poudarek4 2 2" xfId="256" xr:uid="{00000000-0005-0000-0000-000030010000}"/>
    <cellStyle name="20 % – Poudarek4 2 2 2" xfId="257" xr:uid="{00000000-0005-0000-0000-000031010000}"/>
    <cellStyle name="20 % – Poudarek4 2 3" xfId="263" xr:uid="{00000000-0005-0000-0000-000037010000}"/>
    <cellStyle name="20 % – Poudarek4 2 4" xfId="264" xr:uid="{00000000-0005-0000-0000-000038010000}"/>
    <cellStyle name="20 % – Poudarek4 3" xfId="267" xr:uid="{00000000-0005-0000-0000-00003B010000}"/>
    <cellStyle name="20 % – Poudarek5 2" xfId="268" xr:uid="{00000000-0005-0000-0000-00003C010000}"/>
    <cellStyle name="20 % – Poudarek5 2 2" xfId="269" xr:uid="{00000000-0005-0000-0000-00003D010000}"/>
    <cellStyle name="20 % – Poudarek5 2 2 2" xfId="273" xr:uid="{00000000-0005-0000-0000-000041010000}"/>
    <cellStyle name="20 % – Poudarek5 2 3" xfId="276" xr:uid="{00000000-0005-0000-0000-000044010000}"/>
    <cellStyle name="20 % – Poudarek5 2 4" xfId="279" xr:uid="{00000000-0005-0000-0000-000047010000}"/>
    <cellStyle name="20 % – Poudarek5 3" xfId="281" xr:uid="{00000000-0005-0000-0000-000049010000}"/>
    <cellStyle name="20 % – Poudarek6 2" xfId="283" xr:uid="{00000000-0005-0000-0000-00004B010000}"/>
    <cellStyle name="20 % – Poudarek6 2 2" xfId="284" xr:uid="{00000000-0005-0000-0000-00004C010000}"/>
    <cellStyle name="20 % – Poudarek6 2 2 2" xfId="181" xr:uid="{00000000-0005-0000-0000-0000E0000000}"/>
    <cellStyle name="20 % – Poudarek6 2 3" xfId="285" xr:uid="{00000000-0005-0000-0000-00004D010000}"/>
    <cellStyle name="20 % – Poudarek6 2 4" xfId="286" xr:uid="{00000000-0005-0000-0000-00004E010000}"/>
    <cellStyle name="20 % – Poudarek6 3" xfId="289" xr:uid="{00000000-0005-0000-0000-000051010000}"/>
    <cellStyle name="20% - Accent1 2" xfId="249" xr:uid="{00000000-0005-0000-0000-000029010000}"/>
    <cellStyle name="20% - Accent1 2 2" xfId="291" xr:uid="{00000000-0005-0000-0000-000053010000}"/>
    <cellStyle name="20% - Accent1 2 2 2" xfId="295" xr:uid="{00000000-0005-0000-0000-000057010000}"/>
    <cellStyle name="20% - Accent1 2 3" xfId="299" xr:uid="{00000000-0005-0000-0000-00005B010000}"/>
    <cellStyle name="20% - Accent1 2 3 2" xfId="300" xr:uid="{00000000-0005-0000-0000-00005C010000}"/>
    <cellStyle name="20% - Accent1 2 4" xfId="306" xr:uid="{00000000-0005-0000-0000-000062010000}"/>
    <cellStyle name="20% - Accent1 2 5" xfId="308" xr:uid="{00000000-0005-0000-0000-000064010000}"/>
    <cellStyle name="20% - Accent1 2 6" xfId="311" xr:uid="{00000000-0005-0000-0000-000067010000}"/>
    <cellStyle name="20% - Accent1 2 7" xfId="315" xr:uid="{00000000-0005-0000-0000-00006B010000}"/>
    <cellStyle name="20% - Accent1 2 8" xfId="317" xr:uid="{00000000-0005-0000-0000-00006D010000}"/>
    <cellStyle name="20% - Accent1 2_B" xfId="322" xr:uid="{00000000-0005-0000-0000-000072010000}"/>
    <cellStyle name="20% - Accent1 3" xfId="324" xr:uid="{00000000-0005-0000-0000-000074010000}"/>
    <cellStyle name="20% - Accent1 3 2" xfId="329" xr:uid="{00000000-0005-0000-0000-000079010000}"/>
    <cellStyle name="20% - Accent1 3 2 2" xfId="332" xr:uid="{00000000-0005-0000-0000-00007C010000}"/>
    <cellStyle name="20% - Accent1 3 3" xfId="338" xr:uid="{00000000-0005-0000-0000-000082010000}"/>
    <cellStyle name="20% - Accent1 3 3 2" xfId="100" xr:uid="{00000000-0005-0000-0000-00007E000000}"/>
    <cellStyle name="20% - Accent1 3 4" xfId="342" xr:uid="{00000000-0005-0000-0000-000086010000}"/>
    <cellStyle name="20% - Accent1 3 5" xfId="346" xr:uid="{00000000-0005-0000-0000-00008A010000}"/>
    <cellStyle name="20% - Accent1 3 6" xfId="350" xr:uid="{00000000-0005-0000-0000-00008E010000}"/>
    <cellStyle name="20% - Accent1 3 7" xfId="354" xr:uid="{00000000-0005-0000-0000-000092010000}"/>
    <cellStyle name="20% - Accent1 3_B" xfId="358" xr:uid="{00000000-0005-0000-0000-000096010000}"/>
    <cellStyle name="20% - Accent1 4" xfId="360" xr:uid="{00000000-0005-0000-0000-000098010000}"/>
    <cellStyle name="20% - Accent1 4 2" xfId="362" xr:uid="{00000000-0005-0000-0000-00009A010000}"/>
    <cellStyle name="20% - Accent1 4 2 2" xfId="371" xr:uid="{00000000-0005-0000-0000-0000A3010000}"/>
    <cellStyle name="20% - Accent1 4 3" xfId="372" xr:uid="{00000000-0005-0000-0000-0000A4010000}"/>
    <cellStyle name="20% - Accent1 4 3 2" xfId="374" xr:uid="{00000000-0005-0000-0000-0000A6010000}"/>
    <cellStyle name="20% - Accent1 4 4" xfId="375" xr:uid="{00000000-0005-0000-0000-0000A7010000}"/>
    <cellStyle name="20% - Accent1 4 5" xfId="376" xr:uid="{00000000-0005-0000-0000-0000A8010000}"/>
    <cellStyle name="20% - Accent1 4 6" xfId="378" xr:uid="{00000000-0005-0000-0000-0000AA010000}"/>
    <cellStyle name="20% - Accent1 4 7" xfId="383" xr:uid="{00000000-0005-0000-0000-0000AF010000}"/>
    <cellStyle name="20% - Accent1 4_B" xfId="391" xr:uid="{00000000-0005-0000-0000-0000B7010000}"/>
    <cellStyle name="20% - Accent1 5" xfId="393" xr:uid="{00000000-0005-0000-0000-0000B9010000}"/>
    <cellStyle name="20% - Accent1 5 2" xfId="394" xr:uid="{00000000-0005-0000-0000-0000BA010000}"/>
    <cellStyle name="20% - Accent1 5 2 2" xfId="397" xr:uid="{00000000-0005-0000-0000-0000BD010000}"/>
    <cellStyle name="20% - Accent1 5 3" xfId="404" xr:uid="{00000000-0005-0000-0000-0000C4010000}"/>
    <cellStyle name="20% - Accent1 5 3 2" xfId="406" xr:uid="{00000000-0005-0000-0000-0000C6010000}"/>
    <cellStyle name="20% - Accent1 5 4" xfId="408" xr:uid="{00000000-0005-0000-0000-0000C8010000}"/>
    <cellStyle name="20% - Accent1 5 5" xfId="415" xr:uid="{00000000-0005-0000-0000-0000CF010000}"/>
    <cellStyle name="20% - Accent1 5 6" xfId="418" xr:uid="{00000000-0005-0000-0000-0000D2010000}"/>
    <cellStyle name="20% - Accent1 5 7" xfId="420" xr:uid="{00000000-0005-0000-0000-0000D4010000}"/>
    <cellStyle name="20% - Accent1 5_B" xfId="426" xr:uid="{00000000-0005-0000-0000-0000DA010000}"/>
    <cellStyle name="20% - Accent2 2" xfId="430" xr:uid="{00000000-0005-0000-0000-0000DE010000}"/>
    <cellStyle name="20% - Accent2 2 2" xfId="435" xr:uid="{00000000-0005-0000-0000-0000E3010000}"/>
    <cellStyle name="20% - Accent2 2 2 2" xfId="440" xr:uid="{00000000-0005-0000-0000-0000E8010000}"/>
    <cellStyle name="20% - Accent2 2 3" xfId="441" xr:uid="{00000000-0005-0000-0000-0000E9010000}"/>
    <cellStyle name="20% - Accent2 2 3 2" xfId="99" xr:uid="{00000000-0005-0000-0000-00007D000000}"/>
    <cellStyle name="20% - Accent2 2 4" xfId="447" xr:uid="{00000000-0005-0000-0000-0000EF010000}"/>
    <cellStyle name="20% - Accent2 2 5" xfId="450" xr:uid="{00000000-0005-0000-0000-0000F2010000}"/>
    <cellStyle name="20% - Accent2 2 6" xfId="453" xr:uid="{00000000-0005-0000-0000-0000F5010000}"/>
    <cellStyle name="20% - Accent2 2 7" xfId="458" xr:uid="{00000000-0005-0000-0000-0000FA010000}"/>
    <cellStyle name="20% - Accent2 2 8" xfId="460" xr:uid="{00000000-0005-0000-0000-0000FC010000}"/>
    <cellStyle name="20% - Accent2 2_B" xfId="92" xr:uid="{00000000-0005-0000-0000-000074000000}"/>
    <cellStyle name="20% - Accent2 3" xfId="462" xr:uid="{00000000-0005-0000-0000-0000FE010000}"/>
    <cellStyle name="20% - Accent2 3 2" xfId="464" xr:uid="{00000000-0005-0000-0000-000000020000}"/>
    <cellStyle name="20% - Accent2 3 2 2" xfId="251" xr:uid="{00000000-0005-0000-0000-00002B010000}"/>
    <cellStyle name="20% - Accent2 3 3" xfId="466" xr:uid="{00000000-0005-0000-0000-000002020000}"/>
    <cellStyle name="20% - Accent2 3 3 2" xfId="265" xr:uid="{00000000-0005-0000-0000-000039010000}"/>
    <cellStyle name="20% - Accent2 3 4" xfId="105" xr:uid="{00000000-0005-0000-0000-000086000000}"/>
    <cellStyle name="20% - Accent2 3 5" xfId="470" xr:uid="{00000000-0005-0000-0000-000006020000}"/>
    <cellStyle name="20% - Accent2 3 6" xfId="473" xr:uid="{00000000-0005-0000-0000-000009020000}"/>
    <cellStyle name="20% - Accent2 3 7" xfId="477" xr:uid="{00000000-0005-0000-0000-00000D020000}"/>
    <cellStyle name="20% - Accent2 3_B" xfId="481" xr:uid="{00000000-0005-0000-0000-000011020000}"/>
    <cellStyle name="20% - Accent2 4" xfId="124" xr:uid="{00000000-0005-0000-0000-00009D000000}"/>
    <cellStyle name="20% - Accent2 4 2" xfId="29" xr:uid="{00000000-0005-0000-0000-000024000000}"/>
    <cellStyle name="20% - Accent2 4 2 2" xfId="484" xr:uid="{00000000-0005-0000-0000-000014020000}"/>
    <cellStyle name="20% - Accent2 4 3" xfId="489" xr:uid="{00000000-0005-0000-0000-000019020000}"/>
    <cellStyle name="20% - Accent2 4 3 2" xfId="491" xr:uid="{00000000-0005-0000-0000-00001B020000}"/>
    <cellStyle name="20% - Accent2 4 4" xfId="495" xr:uid="{00000000-0005-0000-0000-00001F020000}"/>
    <cellStyle name="20% - Accent2 4 5" xfId="66" xr:uid="{00000000-0005-0000-0000-000053000000}"/>
    <cellStyle name="20% - Accent2 4 6" xfId="498" xr:uid="{00000000-0005-0000-0000-000022020000}"/>
    <cellStyle name="20% - Accent2 4 7" xfId="505" xr:uid="{00000000-0005-0000-0000-000029020000}"/>
    <cellStyle name="20% - Accent2 4_B" xfId="510" xr:uid="{00000000-0005-0000-0000-00002E020000}"/>
    <cellStyle name="20% - Accent2 5" xfId="512" xr:uid="{00000000-0005-0000-0000-000030020000}"/>
    <cellStyle name="20% - Accent2 5 2" xfId="513" xr:uid="{00000000-0005-0000-0000-000031020000}"/>
    <cellStyle name="20% - Accent2 5 2 2" xfId="515" xr:uid="{00000000-0005-0000-0000-000033020000}"/>
    <cellStyle name="20% - Accent2 5 3" xfId="521" xr:uid="{00000000-0005-0000-0000-000039020000}"/>
    <cellStyle name="20% - Accent2 5 3 2" xfId="528" xr:uid="{00000000-0005-0000-0000-000040020000}"/>
    <cellStyle name="20% - Accent2 5 4" xfId="533" xr:uid="{00000000-0005-0000-0000-000045020000}"/>
    <cellStyle name="20% - Accent2 5 5" xfId="540" xr:uid="{00000000-0005-0000-0000-00004C020000}"/>
    <cellStyle name="20% - Accent2 5 6" xfId="542" xr:uid="{00000000-0005-0000-0000-00004E020000}"/>
    <cellStyle name="20% - Accent2 5 7" xfId="548" xr:uid="{00000000-0005-0000-0000-000054020000}"/>
    <cellStyle name="20% - Accent2 5_B" xfId="553" xr:uid="{00000000-0005-0000-0000-000059020000}"/>
    <cellStyle name="20% - Accent3 2" xfId="75" xr:uid="{00000000-0005-0000-0000-00005E000000}"/>
    <cellStyle name="20% - Accent3 2 2" xfId="557" xr:uid="{00000000-0005-0000-0000-00005D020000}"/>
    <cellStyle name="20% - Accent3 2 2 2" xfId="403" xr:uid="{00000000-0005-0000-0000-0000C3010000}"/>
    <cellStyle name="20% - Accent3 2 3" xfId="558" xr:uid="{00000000-0005-0000-0000-00005E020000}"/>
    <cellStyle name="20% - Accent3 2 3 2" xfId="561" xr:uid="{00000000-0005-0000-0000-000061020000}"/>
    <cellStyle name="20% - Accent3 2 4" xfId="565" xr:uid="{00000000-0005-0000-0000-000065020000}"/>
    <cellStyle name="20% - Accent3 2 5" xfId="566" xr:uid="{00000000-0005-0000-0000-000066020000}"/>
    <cellStyle name="20% - Accent3 2 6" xfId="70" xr:uid="{00000000-0005-0000-0000-000057000000}"/>
    <cellStyle name="20% - Accent3 2 7" xfId="40" xr:uid="{00000000-0005-0000-0000-000032000000}"/>
    <cellStyle name="20% - Accent3 2_B" xfId="411" xr:uid="{00000000-0005-0000-0000-0000CB010000}"/>
    <cellStyle name="20% - Accent3 3" xfId="76" xr:uid="{00000000-0005-0000-0000-000060000000}"/>
    <cellStyle name="20% - Accent3 3 2" xfId="571" xr:uid="{00000000-0005-0000-0000-00006B020000}"/>
    <cellStyle name="20% - Accent3 3 2 2" xfId="525" xr:uid="{00000000-0005-0000-0000-00003D020000}"/>
    <cellStyle name="20% - Accent3 3 3" xfId="572" xr:uid="{00000000-0005-0000-0000-00006C020000}"/>
    <cellStyle name="20% - Accent3 3 3 2" xfId="575" xr:uid="{00000000-0005-0000-0000-00006F020000}"/>
    <cellStyle name="20% - Accent3 3 4" xfId="576" xr:uid="{00000000-0005-0000-0000-000070020000}"/>
    <cellStyle name="20% - Accent3 3 5" xfId="577" xr:uid="{00000000-0005-0000-0000-000071020000}"/>
    <cellStyle name="20% - Accent3 3 6" xfId="59" xr:uid="{00000000-0005-0000-0000-00004A000000}"/>
    <cellStyle name="20% - Accent3 3 7" xfId="579" xr:uid="{00000000-0005-0000-0000-000073020000}"/>
    <cellStyle name="20% - Accent3 3_B" xfId="583" xr:uid="{00000000-0005-0000-0000-000077020000}"/>
    <cellStyle name="20% - Accent3 4" xfId="584" xr:uid="{00000000-0005-0000-0000-000078020000}"/>
    <cellStyle name="20% - Accent3 4 2" xfId="589" xr:uid="{00000000-0005-0000-0000-00007D020000}"/>
    <cellStyle name="20% - Accent3 4 2 2" xfId="594" xr:uid="{00000000-0005-0000-0000-000082020000}"/>
    <cellStyle name="20% - Accent3 4 3" xfId="597" xr:uid="{00000000-0005-0000-0000-000085020000}"/>
    <cellStyle name="20% - Accent3 4 3 2" xfId="599" xr:uid="{00000000-0005-0000-0000-000087020000}"/>
    <cellStyle name="20% - Accent3 4 4" xfId="12" xr:uid="{00000000-0005-0000-0000-00000F000000}"/>
    <cellStyle name="20% - Accent3 4 5" xfId="27" xr:uid="{00000000-0005-0000-0000-000022000000}"/>
    <cellStyle name="20% - Accent3 4 6" xfId="600" xr:uid="{00000000-0005-0000-0000-000088020000}"/>
    <cellStyle name="20% - Accent3 4 7" xfId="608" xr:uid="{00000000-0005-0000-0000-000090020000}"/>
    <cellStyle name="20% - Accent3 4_B" xfId="58" xr:uid="{00000000-0005-0000-0000-000049000000}"/>
    <cellStyle name="20% - Accent3 5" xfId="609" xr:uid="{00000000-0005-0000-0000-000091020000}"/>
    <cellStyle name="20% - Accent3 5 2" xfId="610" xr:uid="{00000000-0005-0000-0000-000092020000}"/>
    <cellStyle name="20% - Accent3 5 2 2" xfId="617" xr:uid="{00000000-0005-0000-0000-000099020000}"/>
    <cellStyle name="20% - Accent3 5 3" xfId="590" xr:uid="{00000000-0005-0000-0000-00007E020000}"/>
    <cellStyle name="20% - Accent3 5 3 2" xfId="622" xr:uid="{00000000-0005-0000-0000-00009E020000}"/>
    <cellStyle name="20% - Accent3 5 4" xfId="623" xr:uid="{00000000-0005-0000-0000-00009F020000}"/>
    <cellStyle name="20% - Accent3 5 5" xfId="629" xr:uid="{00000000-0005-0000-0000-0000A5020000}"/>
    <cellStyle name="20% - Accent3 5 6" xfId="632" xr:uid="{00000000-0005-0000-0000-0000A8020000}"/>
    <cellStyle name="20% - Accent3 5 7" xfId="638" xr:uid="{00000000-0005-0000-0000-0000AE020000}"/>
    <cellStyle name="20% - Accent3 5_B" xfId="23" xr:uid="{00000000-0005-0000-0000-00001C000000}"/>
    <cellStyle name="20% - Accent4 2" xfId="639" xr:uid="{00000000-0005-0000-0000-0000AF020000}"/>
    <cellStyle name="20% - Accent4 2 2" xfId="643" xr:uid="{00000000-0005-0000-0000-0000B3020000}"/>
    <cellStyle name="20% - Accent4 2 2 2" xfId="648" xr:uid="{00000000-0005-0000-0000-0000B8020000}"/>
    <cellStyle name="20% - Accent4 2 3" xfId="651" xr:uid="{00000000-0005-0000-0000-0000BB020000}"/>
    <cellStyle name="20% - Accent4 2 3 2" xfId="654" xr:uid="{00000000-0005-0000-0000-0000BE020000}"/>
    <cellStyle name="20% - Accent4 2 4" xfId="649" xr:uid="{00000000-0005-0000-0000-0000B9020000}"/>
    <cellStyle name="20% - Accent4 2 5" xfId="658" xr:uid="{00000000-0005-0000-0000-0000C2020000}"/>
    <cellStyle name="20% - Accent4 2 6" xfId="664" xr:uid="{00000000-0005-0000-0000-0000C8020000}"/>
    <cellStyle name="20% - Accent4 2 7" xfId="671" xr:uid="{00000000-0005-0000-0000-0000CF020000}"/>
    <cellStyle name="20% - Accent4 2 8" xfId="676" xr:uid="{00000000-0005-0000-0000-0000D4020000}"/>
    <cellStyle name="20% - Accent4 2 9" xfId="680" xr:uid="{00000000-0005-0000-0000-0000D8020000}"/>
    <cellStyle name="20% - Accent4 2_B" xfId="536" xr:uid="{00000000-0005-0000-0000-000048020000}"/>
    <cellStyle name="20% - Accent4 3" xfId="180" xr:uid="{00000000-0005-0000-0000-0000DF000000}"/>
    <cellStyle name="20% - Accent4 3 2" xfId="684" xr:uid="{00000000-0005-0000-0000-0000DC020000}"/>
    <cellStyle name="20% - Accent4 3 2 2" xfId="687" xr:uid="{00000000-0005-0000-0000-0000DF020000}"/>
    <cellStyle name="20% - Accent4 3 3" xfId="690" xr:uid="{00000000-0005-0000-0000-0000E2020000}"/>
    <cellStyle name="20% - Accent4 3 3 2" xfId="168" xr:uid="{00000000-0005-0000-0000-0000D1000000}"/>
    <cellStyle name="20% - Accent4 3 4" xfId="655" xr:uid="{00000000-0005-0000-0000-0000BF020000}"/>
    <cellStyle name="20% - Accent4 3 5" xfId="694" xr:uid="{00000000-0005-0000-0000-0000E6020000}"/>
    <cellStyle name="20% - Accent4 3 6" xfId="700" xr:uid="{00000000-0005-0000-0000-0000EC020000}"/>
    <cellStyle name="20% - Accent4 3 7" xfId="709" xr:uid="{00000000-0005-0000-0000-0000F5020000}"/>
    <cellStyle name="20% - Accent4 3_B" xfId="714" xr:uid="{00000000-0005-0000-0000-0000FA020000}"/>
    <cellStyle name="20% - Accent4 4" xfId="715" xr:uid="{00000000-0005-0000-0000-0000FB020000}"/>
    <cellStyle name="20% - Accent4 4 2" xfId="718" xr:uid="{00000000-0005-0000-0000-0000FE020000}"/>
    <cellStyle name="20% - Accent4 4 2 2" xfId="384" xr:uid="{00000000-0005-0000-0000-0000B0010000}"/>
    <cellStyle name="20% - Accent4 4 3" xfId="721" xr:uid="{00000000-0005-0000-0000-000001030000}"/>
    <cellStyle name="20% - Accent4 4 3 2" xfId="422" xr:uid="{00000000-0005-0000-0000-0000D6010000}"/>
    <cellStyle name="20% - Accent4 4 4" xfId="726" xr:uid="{00000000-0005-0000-0000-000006030000}"/>
    <cellStyle name="20% - Accent4 4 5" xfId="730" xr:uid="{00000000-0005-0000-0000-00000A030000}"/>
    <cellStyle name="20% - Accent4 4 6" xfId="734" xr:uid="{00000000-0005-0000-0000-00000E030000}"/>
    <cellStyle name="20% - Accent4 4 7" xfId="743" xr:uid="{00000000-0005-0000-0000-000017030000}"/>
    <cellStyle name="20% - Accent4 4_B" xfId="262" xr:uid="{00000000-0005-0000-0000-000036010000}"/>
    <cellStyle name="20% - Accent4 5" xfId="747" xr:uid="{00000000-0005-0000-0000-00001B030000}"/>
    <cellStyle name="20% - Accent4 5 2" xfId="752" xr:uid="{00000000-0005-0000-0000-000020030000}"/>
    <cellStyle name="20% - Accent4 5 2 2" xfId="504" xr:uid="{00000000-0005-0000-0000-000028020000}"/>
    <cellStyle name="20% - Accent4 5 3" xfId="616" xr:uid="{00000000-0005-0000-0000-000098020000}"/>
    <cellStyle name="20% - Accent4 5 3 2" xfId="547" xr:uid="{00000000-0005-0000-0000-000053020000}"/>
    <cellStyle name="20% - Accent4 5 4" xfId="759" xr:uid="{00000000-0005-0000-0000-000027030000}"/>
    <cellStyle name="20% - Accent4 5 5" xfId="767" xr:uid="{00000000-0005-0000-0000-00002F030000}"/>
    <cellStyle name="20% - Accent4 5 6" xfId="86" xr:uid="{00000000-0005-0000-0000-00006D000000}"/>
    <cellStyle name="20% - Accent4 5 7" xfId="773" xr:uid="{00000000-0005-0000-0000-000035030000}"/>
    <cellStyle name="20% - Accent4 5_B" xfId="776" xr:uid="{00000000-0005-0000-0000-000038030000}"/>
    <cellStyle name="20% - Accent5 2" xfId="781" xr:uid="{00000000-0005-0000-0000-00003D030000}"/>
    <cellStyle name="20% - Accent5 2 2" xfId="784" xr:uid="{00000000-0005-0000-0000-000040030000}"/>
    <cellStyle name="20% - Accent5 2 2 2" xfId="785" xr:uid="{00000000-0005-0000-0000-000041030000}"/>
    <cellStyle name="20% - Accent5 2 3" xfId="786" xr:uid="{00000000-0005-0000-0000-000042030000}"/>
    <cellStyle name="20% - Accent5 2 3 2" xfId="459" xr:uid="{00000000-0005-0000-0000-0000FB010000}"/>
    <cellStyle name="20% - Accent5 2 4" xfId="688" xr:uid="{00000000-0005-0000-0000-0000E0020000}"/>
    <cellStyle name="20% - Accent5 2 5" xfId="787" xr:uid="{00000000-0005-0000-0000-000043030000}"/>
    <cellStyle name="20% - Accent5 2 6" xfId="792" xr:uid="{00000000-0005-0000-0000-000048030000}"/>
    <cellStyle name="20% - Accent5 2 7" xfId="798" xr:uid="{00000000-0005-0000-0000-00004E030000}"/>
    <cellStyle name="20% - Accent5 2 8" xfId="804" xr:uid="{00000000-0005-0000-0000-000054030000}"/>
    <cellStyle name="20% - Accent5 2 9" xfId="809" xr:uid="{00000000-0005-0000-0000-000059030000}"/>
    <cellStyle name="20% - Accent5 2_B" xfId="628" xr:uid="{00000000-0005-0000-0000-0000A4020000}"/>
    <cellStyle name="20% - Accent5 3" xfId="815" xr:uid="{00000000-0005-0000-0000-00005F030000}"/>
    <cellStyle name="20% - Accent5 3 2" xfId="136" xr:uid="{00000000-0005-0000-0000-0000AA000000}"/>
    <cellStyle name="20% - Accent5 3 2 2" xfId="429" xr:uid="{00000000-0005-0000-0000-0000DD010000}"/>
    <cellStyle name="20% - Accent5 3 3" xfId="157" xr:uid="{00000000-0005-0000-0000-0000C3000000}"/>
    <cellStyle name="20% - Accent5 3 3 2" xfId="74" xr:uid="{00000000-0005-0000-0000-00005D000000}"/>
    <cellStyle name="20% - Accent5 3 4" xfId="169" xr:uid="{00000000-0005-0000-0000-0000D2000000}"/>
    <cellStyle name="20% - Accent5 3 5" xfId="121" xr:uid="{00000000-0005-0000-0000-00009A000000}"/>
    <cellStyle name="20% - Accent5 3 6" xfId="143" xr:uid="{00000000-0005-0000-0000-0000B3000000}"/>
    <cellStyle name="20% - Accent5 3 7" xfId="821" xr:uid="{00000000-0005-0000-0000-000065030000}"/>
    <cellStyle name="20% - Accent5 3_B" xfId="824" xr:uid="{00000000-0005-0000-0000-000068030000}"/>
    <cellStyle name="20% - Accent5 4" xfId="368" xr:uid="{00000000-0005-0000-0000-0000A0010000}"/>
    <cellStyle name="20% - Accent5 4 2" xfId="826" xr:uid="{00000000-0005-0000-0000-00006A030000}"/>
    <cellStyle name="20% - Accent5 4 2 2" xfId="827" xr:uid="{00000000-0005-0000-0000-00006B030000}"/>
    <cellStyle name="20% - Accent5 4 3" xfId="829" xr:uid="{00000000-0005-0000-0000-00006D030000}"/>
    <cellStyle name="20% - Accent5 4 3 2" xfId="674" xr:uid="{00000000-0005-0000-0000-0000D2020000}"/>
    <cellStyle name="20% - Accent5 4 4" xfId="833" xr:uid="{00000000-0005-0000-0000-000071030000}"/>
    <cellStyle name="20% - Accent5 4 5" xfId="274" xr:uid="{00000000-0005-0000-0000-000042010000}"/>
    <cellStyle name="20% - Accent5 4 6" xfId="834" xr:uid="{00000000-0005-0000-0000-000072030000}"/>
    <cellStyle name="20% - Accent5 4 7" xfId="836" xr:uid="{00000000-0005-0000-0000-000074030000}"/>
    <cellStyle name="20% - Accent5 4_B" xfId="847" xr:uid="{00000000-0005-0000-0000-00007F030000}"/>
    <cellStyle name="20% - Accent5 5" xfId="854" xr:uid="{00000000-0005-0000-0000-000086030000}"/>
    <cellStyle name="20% - Accent5 5 2" xfId="858" xr:uid="{00000000-0005-0000-0000-00008A030000}"/>
    <cellStyle name="20% - Accent5 5 2 2" xfId="860" xr:uid="{00000000-0005-0000-0000-00008C030000}"/>
    <cellStyle name="20% - Accent5 5 3" xfId="864" xr:uid="{00000000-0005-0000-0000-000090030000}"/>
    <cellStyle name="20% - Accent5 5 3 2" xfId="800" xr:uid="{00000000-0005-0000-0000-000050030000}"/>
    <cellStyle name="20% - Accent5 5 4" xfId="870" xr:uid="{00000000-0005-0000-0000-000096030000}"/>
    <cellStyle name="20% - Accent5 5 5" xfId="874" xr:uid="{00000000-0005-0000-0000-00009A030000}"/>
    <cellStyle name="20% - Accent5 5 6" xfId="880" xr:uid="{00000000-0005-0000-0000-0000A0030000}"/>
    <cellStyle name="20% - Accent5 5 7" xfId="884" xr:uid="{00000000-0005-0000-0000-0000A4030000}"/>
    <cellStyle name="20% - Accent5 5_B" xfId="886" xr:uid="{00000000-0005-0000-0000-0000A6030000}"/>
    <cellStyle name="20% - Accent6 2" xfId="889" xr:uid="{00000000-0005-0000-0000-0000A9030000}"/>
    <cellStyle name="20% - Accent6 2 2" xfId="377" xr:uid="{00000000-0005-0000-0000-0000A9010000}"/>
    <cellStyle name="20% - Accent6 2 2 2" xfId="891" xr:uid="{00000000-0005-0000-0000-0000AB030000}"/>
    <cellStyle name="20% - Accent6 2 3" xfId="380" xr:uid="{00000000-0005-0000-0000-0000AC010000}"/>
    <cellStyle name="20% - Accent6 2 3 2" xfId="54" xr:uid="{00000000-0005-0000-0000-000043000000}"/>
    <cellStyle name="20% - Accent6 2 4" xfId="385" xr:uid="{00000000-0005-0000-0000-0000B1010000}"/>
    <cellStyle name="20% - Accent6 2 5" xfId="892" xr:uid="{00000000-0005-0000-0000-0000AC030000}"/>
    <cellStyle name="20% - Accent6 2 6" xfId="894" xr:uid="{00000000-0005-0000-0000-0000AE030000}"/>
    <cellStyle name="20% - Accent6 2 7" xfId="294" xr:uid="{00000000-0005-0000-0000-000056010000}"/>
    <cellStyle name="20% - Accent6 2 8" xfId="895" xr:uid="{00000000-0005-0000-0000-0000AF030000}"/>
    <cellStyle name="20% - Accent6 2 9" xfId="896" xr:uid="{00000000-0005-0000-0000-0000B0030000}"/>
    <cellStyle name="20% - Accent6 2_B" xfId="761" xr:uid="{00000000-0005-0000-0000-000029030000}"/>
    <cellStyle name="20% - Accent6 3" xfId="108" xr:uid="{00000000-0005-0000-0000-000089000000}"/>
    <cellStyle name="20% - Accent6 3 2" xfId="416" xr:uid="{00000000-0005-0000-0000-0000D0010000}"/>
    <cellStyle name="20% - Accent6 3 2 2" xfId="899" xr:uid="{00000000-0005-0000-0000-0000B3030000}"/>
    <cellStyle name="20% - Accent6 3 3" xfId="419" xr:uid="{00000000-0005-0000-0000-0000D3010000}"/>
    <cellStyle name="20% - Accent6 3 3 2" xfId="901" xr:uid="{00000000-0005-0000-0000-0000B5030000}"/>
    <cellStyle name="20% - Accent6 3 4" xfId="423" xr:uid="{00000000-0005-0000-0000-0000D7010000}"/>
    <cellStyle name="20% - Accent6 3 5" xfId="906" xr:uid="{00000000-0005-0000-0000-0000BA030000}"/>
    <cellStyle name="20% - Accent6 3 6" xfId="910" xr:uid="{00000000-0005-0000-0000-0000BE030000}"/>
    <cellStyle name="20% - Accent6 3 7" xfId="303" xr:uid="{00000000-0005-0000-0000-00005F010000}"/>
    <cellStyle name="20% - Accent6 3_B" xfId="916" xr:uid="{00000000-0005-0000-0000-0000C4030000}"/>
    <cellStyle name="20% - Accent6 4" xfId="373" xr:uid="{00000000-0005-0000-0000-0000A5010000}"/>
    <cellStyle name="20% - Accent6 4 2" xfId="38" xr:uid="{00000000-0005-0000-0000-00002F000000}"/>
    <cellStyle name="20% - Accent6 4 2 2" xfId="917" xr:uid="{00000000-0005-0000-0000-0000C5030000}"/>
    <cellStyle name="20% - Accent6 4 3" xfId="919" xr:uid="{00000000-0005-0000-0000-0000C7030000}"/>
    <cellStyle name="20% - Accent6 4 3 2" xfId="82" xr:uid="{00000000-0005-0000-0000-000069000000}"/>
    <cellStyle name="20% - Accent6 4 4" xfId="923" xr:uid="{00000000-0005-0000-0000-0000CB030000}"/>
    <cellStyle name="20% - Accent6 4 5" xfId="926" xr:uid="{00000000-0005-0000-0000-0000CE030000}"/>
    <cellStyle name="20% - Accent6 4 6" xfId="929" xr:uid="{00000000-0005-0000-0000-0000D1030000}"/>
    <cellStyle name="20% - Accent6 4 7" xfId="932" xr:uid="{00000000-0005-0000-0000-0000D4030000}"/>
    <cellStyle name="20% - Accent6 4_B" xfId="156" xr:uid="{00000000-0005-0000-0000-0000C2000000}"/>
    <cellStyle name="20% - Accent6 5" xfId="934" xr:uid="{00000000-0005-0000-0000-0000D6030000}"/>
    <cellStyle name="20% - Accent6 5 2" xfId="53" xr:uid="{00000000-0005-0000-0000-000041000000}"/>
    <cellStyle name="20% - Accent6 5 2 2" xfId="936" xr:uid="{00000000-0005-0000-0000-0000D8030000}"/>
    <cellStyle name="20% - Accent6 5 3" xfId="174" xr:uid="{00000000-0005-0000-0000-0000D7000000}"/>
    <cellStyle name="20% - Accent6 5 3 2" xfId="938" xr:uid="{00000000-0005-0000-0000-0000DA030000}"/>
    <cellStyle name="20% - Accent6 5 4" xfId="194" xr:uid="{00000000-0005-0000-0000-0000ED000000}"/>
    <cellStyle name="20% - Accent6 5 5" xfId="222" xr:uid="{00000000-0005-0000-0000-00000C010000}"/>
    <cellStyle name="20% - Accent6 5 6" xfId="939" xr:uid="{00000000-0005-0000-0000-0000DB030000}"/>
    <cellStyle name="20% - Accent6 5 7" xfId="941" xr:uid="{00000000-0005-0000-0000-0000DD030000}"/>
    <cellStyle name="20% - Accent6 5_B" xfId="942" xr:uid="{00000000-0005-0000-0000-0000DE030000}"/>
    <cellStyle name="20% - Colore 1" xfId="943" xr:uid="{00000000-0005-0000-0000-0000DF030000}"/>
    <cellStyle name="20% - Colore 2" xfId="946" xr:uid="{00000000-0005-0000-0000-0000E2030000}"/>
    <cellStyle name="20% - Colore 3" xfId="948" xr:uid="{00000000-0005-0000-0000-0000E4030000}"/>
    <cellStyle name="20% - Colore 4" xfId="902" xr:uid="{00000000-0005-0000-0000-0000B6030000}"/>
    <cellStyle name="20% - Colore 5" xfId="949" xr:uid="{00000000-0005-0000-0000-0000E5030000}"/>
    <cellStyle name="20% - Colore 6" xfId="951" xr:uid="{00000000-0005-0000-0000-0000E7030000}"/>
    <cellStyle name="20% - Colore1" xfId="954" xr:uid="{00000000-0005-0000-0000-0000EA030000}"/>
    <cellStyle name="20% - Colore2" xfId="957" xr:uid="{00000000-0005-0000-0000-0000ED030000}"/>
    <cellStyle name="20% - Colore3" xfId="961" xr:uid="{00000000-0005-0000-0000-0000F1030000}"/>
    <cellStyle name="20% - Colore4" xfId="846" xr:uid="{00000000-0005-0000-0000-00007E030000}"/>
    <cellStyle name="20% - Colore5" xfId="963" xr:uid="{00000000-0005-0000-0000-0000F3030000}"/>
    <cellStyle name="20% - Colore6" xfId="965" xr:uid="{00000000-0005-0000-0000-0000F5030000}"/>
    <cellStyle name="40 % – Poudarek1 2" xfId="968" xr:uid="{00000000-0005-0000-0000-0000F8030000}"/>
    <cellStyle name="40 % – Poudarek1 2 2" xfId="410" xr:uid="{00000000-0005-0000-0000-0000CA010000}"/>
    <cellStyle name="40 % – Poudarek1 2 2 2" xfId="971" xr:uid="{00000000-0005-0000-0000-0000FB030000}"/>
    <cellStyle name="40 % – Poudarek1 2 3" xfId="417" xr:uid="{00000000-0005-0000-0000-0000D1010000}"/>
    <cellStyle name="40 % – Poudarek1 3" xfId="976" xr:uid="{00000000-0005-0000-0000-000000040000}"/>
    <cellStyle name="40 % – Poudarek2 2" xfId="207" xr:uid="{00000000-0005-0000-0000-0000FB000000}"/>
    <cellStyle name="40 % – Poudarek2 2 2" xfId="530" xr:uid="{00000000-0005-0000-0000-000042020000}"/>
    <cellStyle name="40 % – Poudarek2 2 2 2" xfId="979" xr:uid="{00000000-0005-0000-0000-000003040000}"/>
    <cellStyle name="40 % – Poudarek2 2 3" xfId="537" xr:uid="{00000000-0005-0000-0000-000049020000}"/>
    <cellStyle name="40 % – Poudarek2 3" xfId="232" xr:uid="{00000000-0005-0000-0000-000017010000}"/>
    <cellStyle name="40 % – Poudarek3 2" xfId="981" xr:uid="{00000000-0005-0000-0000-000005040000}"/>
    <cellStyle name="40 % – Poudarek3 2 2" xfId="624" xr:uid="{00000000-0005-0000-0000-0000A0020000}"/>
    <cellStyle name="40 % – Poudarek3 2 2 2" xfId="129" xr:uid="{00000000-0005-0000-0000-0000A3000000}"/>
    <cellStyle name="40 % – Poudarek3 2 3" xfId="631" xr:uid="{00000000-0005-0000-0000-0000A7020000}"/>
    <cellStyle name="40 % – Poudarek3 2 4" xfId="636" xr:uid="{00000000-0005-0000-0000-0000AC020000}"/>
    <cellStyle name="40 % – Poudarek3 3" xfId="9" xr:uid="{00000000-0005-0000-0000-00000B000000}"/>
    <cellStyle name="40 % – Poudarek4 2" xfId="660" xr:uid="{00000000-0005-0000-0000-0000C4020000}"/>
    <cellStyle name="40 % – Poudarek4 2 2" xfId="753" xr:uid="{00000000-0005-0000-0000-000021030000}"/>
    <cellStyle name="40 % – Poudarek4 2 2 2" xfId="988" xr:uid="{00000000-0005-0000-0000-00000C040000}"/>
    <cellStyle name="40 % – Poudarek4 2 3" xfId="762" xr:uid="{00000000-0005-0000-0000-00002A030000}"/>
    <cellStyle name="40 % – Poudarek4 2 4" xfId="83" xr:uid="{00000000-0005-0000-0000-00006A000000}"/>
    <cellStyle name="40 % – Poudarek4 3" xfId="667" xr:uid="{00000000-0005-0000-0000-0000CB020000}"/>
    <cellStyle name="40 % – Poudarek5 2" xfId="695" xr:uid="{00000000-0005-0000-0000-0000E7020000}"/>
    <cellStyle name="40 % – Poudarek5 2 2" xfId="871" xr:uid="{00000000-0005-0000-0000-000097030000}"/>
    <cellStyle name="40 % – Poudarek5 2 2 2" xfId="989" xr:uid="{00000000-0005-0000-0000-00000D040000}"/>
    <cellStyle name="40 % – Poudarek5 2 3" xfId="875" xr:uid="{00000000-0005-0000-0000-00009B030000}"/>
    <cellStyle name="40 % – Poudarek5 3" xfId="703" xr:uid="{00000000-0005-0000-0000-0000EF020000}"/>
    <cellStyle name="40 % – Poudarek6 2" xfId="732" xr:uid="{00000000-0005-0000-0000-00000C030000}"/>
    <cellStyle name="40 % – Poudarek6 2 2" xfId="197" xr:uid="{00000000-0005-0000-0000-0000F0000000}"/>
    <cellStyle name="40 % – Poudarek6 2 2 2" xfId="990" xr:uid="{00000000-0005-0000-0000-00000E040000}"/>
    <cellStyle name="40 % – Poudarek6 2 3" xfId="225" xr:uid="{00000000-0005-0000-0000-00000F010000}"/>
    <cellStyle name="40 % – Poudarek6 3" xfId="738" xr:uid="{00000000-0005-0000-0000-000012030000}"/>
    <cellStyle name="40% - Accent1 2" xfId="992" xr:uid="{00000000-0005-0000-0000-000010040000}"/>
    <cellStyle name="40% - Accent1 2 2" xfId="189" xr:uid="{00000000-0005-0000-0000-0000E8000000}"/>
    <cellStyle name="40% - Accent1 2 2 2" xfId="993" xr:uid="{00000000-0005-0000-0000-000011040000}"/>
    <cellStyle name="40% - Accent1 2 3" xfId="995" xr:uid="{00000000-0005-0000-0000-000013040000}"/>
    <cellStyle name="40% - Accent1 2 3 2" xfId="313" xr:uid="{00000000-0005-0000-0000-000069010000}"/>
    <cellStyle name="40% - Accent1 2 4" xfId="356" xr:uid="{00000000-0005-0000-0000-000094010000}"/>
    <cellStyle name="40% - Accent1 2 5" xfId="717" xr:uid="{00000000-0005-0000-0000-0000FD020000}"/>
    <cellStyle name="40% - Accent1 2 6" xfId="719" xr:uid="{00000000-0005-0000-0000-0000FF020000}"/>
    <cellStyle name="40% - Accent1 2 7" xfId="722" xr:uid="{00000000-0005-0000-0000-000002030000}"/>
    <cellStyle name="40% - Accent1 2_B" xfId="997" xr:uid="{00000000-0005-0000-0000-000015040000}"/>
    <cellStyle name="40% - Accent1 3" xfId="999" xr:uid="{00000000-0005-0000-0000-000017040000}"/>
    <cellStyle name="40% - Accent1 3 2" xfId="242" xr:uid="{00000000-0005-0000-0000-000022010000}"/>
    <cellStyle name="40% - Accent1 3 2 2" xfId="131" xr:uid="{00000000-0005-0000-0000-0000A5000000}"/>
    <cellStyle name="40% - Accent1 3 3" xfId="1002" xr:uid="{00000000-0005-0000-0000-00001A040000}"/>
    <cellStyle name="40% - Accent1 3 3 2" xfId="455" xr:uid="{00000000-0005-0000-0000-0000F7010000}"/>
    <cellStyle name="40% - Accent1 3 4" xfId="388" xr:uid="{00000000-0005-0000-0000-0000B4010000}"/>
    <cellStyle name="40% - Accent1 3 5" xfId="750" xr:uid="{00000000-0005-0000-0000-00001E030000}"/>
    <cellStyle name="40% - Accent1 3 6" xfId="614" xr:uid="{00000000-0005-0000-0000-000096020000}"/>
    <cellStyle name="40% - Accent1 3 7" xfId="756" xr:uid="{00000000-0005-0000-0000-000024030000}"/>
    <cellStyle name="40% - Accent1 3_B" xfId="1003" xr:uid="{00000000-0005-0000-0000-00001B040000}"/>
    <cellStyle name="40% - Accent1 4" xfId="465" xr:uid="{00000000-0005-0000-0000-000001020000}"/>
    <cellStyle name="40% - Accent1 4 2" xfId="252" xr:uid="{00000000-0005-0000-0000-00002C010000}"/>
    <cellStyle name="40% - Accent1 4 2 2" xfId="1005" xr:uid="{00000000-0005-0000-0000-00001D040000}"/>
    <cellStyle name="40% - Accent1 4 3" xfId="1008" xr:uid="{00000000-0005-0000-0000-000020040000}"/>
    <cellStyle name="40% - Accent1 4 3 2" xfId="43" xr:uid="{00000000-0005-0000-0000-000035000000}"/>
    <cellStyle name="40% - Accent1 4 4" xfId="424" xr:uid="{00000000-0005-0000-0000-0000D8010000}"/>
    <cellStyle name="40% - Accent1 4 5" xfId="1009" xr:uid="{00000000-0005-0000-0000-000021040000}"/>
    <cellStyle name="40% - Accent1 4 6" xfId="619" xr:uid="{00000000-0005-0000-0000-00009B020000}"/>
    <cellStyle name="40% - Accent1 4 7" xfId="912" xr:uid="{00000000-0005-0000-0000-0000C0030000}"/>
    <cellStyle name="40% - Accent1 4_B" xfId="1012" xr:uid="{00000000-0005-0000-0000-000024040000}"/>
    <cellStyle name="40% - Accent1 5" xfId="467" xr:uid="{00000000-0005-0000-0000-000003020000}"/>
    <cellStyle name="40% - Accent1 5 2" xfId="266" xr:uid="{00000000-0005-0000-0000-00003A010000}"/>
    <cellStyle name="40% - Accent1 5 2 2" xfId="1016" xr:uid="{00000000-0005-0000-0000-000028040000}"/>
    <cellStyle name="40% - Accent1 5 3" xfId="1017" xr:uid="{00000000-0005-0000-0000-000029040000}"/>
    <cellStyle name="40% - Accent1 5 3 2" xfId="673" xr:uid="{00000000-0005-0000-0000-0000D1020000}"/>
    <cellStyle name="40% - Accent1 5 4" xfId="1019" xr:uid="{00000000-0005-0000-0000-00002B040000}"/>
    <cellStyle name="40% - Accent1 5 5" xfId="112" xr:uid="{00000000-0005-0000-0000-00008F000000}"/>
    <cellStyle name="40% - Accent1 5 6" xfId="126" xr:uid="{00000000-0005-0000-0000-0000A0000000}"/>
    <cellStyle name="40% - Accent1 5 7" xfId="150" xr:uid="{00000000-0005-0000-0000-0000BB000000}"/>
    <cellStyle name="40% - Accent1 5_B" xfId="1021" xr:uid="{00000000-0005-0000-0000-00002D040000}"/>
    <cellStyle name="40% - Accent2 2" xfId="1022" xr:uid="{00000000-0005-0000-0000-00002E040000}"/>
    <cellStyle name="40% - Accent2 2 2" xfId="950" xr:uid="{00000000-0005-0000-0000-0000E6030000}"/>
    <cellStyle name="40% - Accent2 2 2 2" xfId="1023" xr:uid="{00000000-0005-0000-0000-00002F040000}"/>
    <cellStyle name="40% - Accent2 2 3" xfId="1024" xr:uid="{00000000-0005-0000-0000-000030040000}"/>
    <cellStyle name="40% - Accent2 2 3 2" xfId="1025" xr:uid="{00000000-0005-0000-0000-000031040000}"/>
    <cellStyle name="40% - Accent2 2 4" xfId="478" xr:uid="{00000000-0005-0000-0000-00000E020000}"/>
    <cellStyle name="40% - Accent2 2 5" xfId="825" xr:uid="{00000000-0005-0000-0000-000069030000}"/>
    <cellStyle name="40% - Accent2 2 6" xfId="828" xr:uid="{00000000-0005-0000-0000-00006C030000}"/>
    <cellStyle name="40% - Accent2 2 7" xfId="830" xr:uid="{00000000-0005-0000-0000-00006E030000}"/>
    <cellStyle name="40% - Accent2 2 8" xfId="271" xr:uid="{00000000-0005-0000-0000-00003F010000}"/>
    <cellStyle name="40% - Accent2 2_B" xfId="952" xr:uid="{00000000-0005-0000-0000-0000E8030000}"/>
    <cellStyle name="40% - Accent2 3" xfId="1027" xr:uid="{00000000-0005-0000-0000-000033040000}"/>
    <cellStyle name="40% - Accent2 3 2" xfId="1032" xr:uid="{00000000-0005-0000-0000-000038040000}"/>
    <cellStyle name="40% - Accent2 3 2 2" xfId="1034" xr:uid="{00000000-0005-0000-0000-00003A040000}"/>
    <cellStyle name="40% - Accent2 3 3" xfId="1035" xr:uid="{00000000-0005-0000-0000-00003B040000}"/>
    <cellStyle name="40% - Accent2 3 3 2" xfId="1038" xr:uid="{00000000-0005-0000-0000-00003E040000}"/>
    <cellStyle name="40% - Accent2 3 4" xfId="507" xr:uid="{00000000-0005-0000-0000-00002B020000}"/>
    <cellStyle name="40% - Accent2 3 5" xfId="855" xr:uid="{00000000-0005-0000-0000-000087030000}"/>
    <cellStyle name="40% - Accent2 3 6" xfId="861" xr:uid="{00000000-0005-0000-0000-00008D030000}"/>
    <cellStyle name="40% - Accent2 3 7" xfId="865" xr:uid="{00000000-0005-0000-0000-000091030000}"/>
    <cellStyle name="40% - Accent2 3_B" xfId="1039" xr:uid="{00000000-0005-0000-0000-00003F040000}"/>
    <cellStyle name="40% - Accent2 4" xfId="30" xr:uid="{00000000-0005-0000-0000-000025000000}"/>
    <cellStyle name="40% - Accent2 4 2" xfId="485" xr:uid="{00000000-0005-0000-0000-000015020000}"/>
    <cellStyle name="40% - Accent2 4 2 2" xfId="1040" xr:uid="{00000000-0005-0000-0000-000040040000}"/>
    <cellStyle name="40% - Accent2 4 3" xfId="1041" xr:uid="{00000000-0005-0000-0000-000041040000}"/>
    <cellStyle name="40% - Accent2 4 3 2" xfId="947" xr:uid="{00000000-0005-0000-0000-0000E3030000}"/>
    <cellStyle name="40% - Accent2 4 4" xfId="549" xr:uid="{00000000-0005-0000-0000-000055020000}"/>
    <cellStyle name="40% - Accent2 4 5" xfId="1044" xr:uid="{00000000-0005-0000-0000-000044040000}"/>
    <cellStyle name="40% - Accent2 4 6" xfId="1047" xr:uid="{00000000-0005-0000-0000-000047040000}"/>
    <cellStyle name="40% - Accent2 4 7" xfId="1050" xr:uid="{00000000-0005-0000-0000-00004A040000}"/>
    <cellStyle name="40% - Accent2 4_B" xfId="1052" xr:uid="{00000000-0005-0000-0000-00004C040000}"/>
    <cellStyle name="40% - Accent2 5" xfId="490" xr:uid="{00000000-0005-0000-0000-00001A020000}"/>
    <cellStyle name="40% - Accent2 5 2" xfId="492" xr:uid="{00000000-0005-0000-0000-00001C020000}"/>
    <cellStyle name="40% - Accent2 5 2 2" xfId="1053" xr:uid="{00000000-0005-0000-0000-00004D040000}"/>
    <cellStyle name="40% - Accent2 5 3" xfId="1055" xr:uid="{00000000-0005-0000-0000-00004F040000}"/>
    <cellStyle name="40% - Accent2 5 3 2" xfId="1057" xr:uid="{00000000-0005-0000-0000-000051040000}"/>
    <cellStyle name="40% - Accent2 5 4" xfId="1059" xr:uid="{00000000-0005-0000-0000-000053040000}"/>
    <cellStyle name="40% - Accent2 5 5" xfId="171" xr:uid="{00000000-0005-0000-0000-0000D4000000}"/>
    <cellStyle name="40% - Accent2 5 6" xfId="1061" xr:uid="{00000000-0005-0000-0000-000055040000}"/>
    <cellStyle name="40% - Accent2 5 7" xfId="1066" xr:uid="{00000000-0005-0000-0000-00005A040000}"/>
    <cellStyle name="40% - Accent2 5_B" xfId="1069" xr:uid="{00000000-0005-0000-0000-00005D040000}"/>
    <cellStyle name="40% - Accent3 2" xfId="935" xr:uid="{00000000-0005-0000-0000-0000D7030000}"/>
    <cellStyle name="40% - Accent3 2 2" xfId="1070" xr:uid="{00000000-0005-0000-0000-00005E040000}"/>
    <cellStyle name="40% - Accent3 2 2 2" xfId="282" xr:uid="{00000000-0005-0000-0000-00004A010000}"/>
    <cellStyle name="40% - Accent3 2 3" xfId="560" xr:uid="{00000000-0005-0000-0000-000060020000}"/>
    <cellStyle name="40% - Accent3 2 3 2" xfId="1072" xr:uid="{00000000-0005-0000-0000-000060040000}"/>
    <cellStyle name="40% - Accent3 2 4" xfId="581" xr:uid="{00000000-0005-0000-0000-000075020000}"/>
    <cellStyle name="40% - Accent3 2 5" xfId="37" xr:uid="{00000000-0005-0000-0000-00002E000000}"/>
    <cellStyle name="40% - Accent3 2 6" xfId="918" xr:uid="{00000000-0005-0000-0000-0000C6030000}"/>
    <cellStyle name="40% - Accent3 2 7" xfId="920" xr:uid="{00000000-0005-0000-0000-0000C8030000}"/>
    <cellStyle name="40% - Accent3 2 8" xfId="925" xr:uid="{00000000-0005-0000-0000-0000CD030000}"/>
    <cellStyle name="40% - Accent3 2 9" xfId="928" xr:uid="{00000000-0005-0000-0000-0000D0030000}"/>
    <cellStyle name="40% - Accent3 2_B" xfId="1018" xr:uid="{00000000-0005-0000-0000-00002A040000}"/>
    <cellStyle name="40% - Accent3 3" xfId="1073" xr:uid="{00000000-0005-0000-0000-000061040000}"/>
    <cellStyle name="40% - Accent3 3 2" xfId="1074" xr:uid="{00000000-0005-0000-0000-000062040000}"/>
    <cellStyle name="40% - Accent3 3 2 2" xfId="1077" xr:uid="{00000000-0005-0000-0000-000065040000}"/>
    <cellStyle name="40% - Accent3 3 3" xfId="1" xr:uid="{00000000-0005-0000-0000-000001000000}"/>
    <cellStyle name="40% - Accent3 3 3 2" xfId="991" xr:uid="{00000000-0005-0000-0000-00000F040000}"/>
    <cellStyle name="40% - Accent3 3 4" xfId="56" xr:uid="{00000000-0005-0000-0000-000046000000}"/>
    <cellStyle name="40% - Accent3 3 5" xfId="51" xr:uid="{00000000-0005-0000-0000-00003F000000}"/>
    <cellStyle name="40% - Accent3 3 6" xfId="173" xr:uid="{00000000-0005-0000-0000-0000D6000000}"/>
    <cellStyle name="40% - Accent3 3 7" xfId="192" xr:uid="{00000000-0005-0000-0000-0000EB000000}"/>
    <cellStyle name="40% - Accent3 3_B" xfId="1078" xr:uid="{00000000-0005-0000-0000-000066040000}"/>
    <cellStyle name="40% - Accent3 4" xfId="514" xr:uid="{00000000-0005-0000-0000-000032020000}"/>
    <cellStyle name="40% - Accent3 4 2" xfId="516" xr:uid="{00000000-0005-0000-0000-000034020000}"/>
    <cellStyle name="40% - Accent3 4 2 2" xfId="1079" xr:uid="{00000000-0005-0000-0000-000067040000}"/>
    <cellStyle name="40% - Accent3 4 3" xfId="1081" xr:uid="{00000000-0005-0000-0000-000069040000}"/>
    <cellStyle name="40% - Accent3 4 3 2" xfId="1085" xr:uid="{00000000-0005-0000-0000-00006D040000}"/>
    <cellStyle name="40% - Accent3 4 4" xfId="16" xr:uid="{00000000-0005-0000-0000-000014000000}"/>
    <cellStyle name="40% - Accent3 4 5" xfId="1086" xr:uid="{00000000-0005-0000-0000-00006E040000}"/>
    <cellStyle name="40% - Accent3 4 6" xfId="1092" xr:uid="{00000000-0005-0000-0000-000074040000}"/>
    <cellStyle name="40% - Accent3 4 7" xfId="1093" xr:uid="{00000000-0005-0000-0000-000075040000}"/>
    <cellStyle name="40% - Accent3 4_B" xfId="296" xr:uid="{00000000-0005-0000-0000-000058010000}"/>
    <cellStyle name="40% - Accent3 5" xfId="522" xr:uid="{00000000-0005-0000-0000-00003A020000}"/>
    <cellStyle name="40% - Accent3 5 2" xfId="529" xr:uid="{00000000-0005-0000-0000-000041020000}"/>
    <cellStyle name="40% - Accent3 5 2 2" xfId="1098" xr:uid="{00000000-0005-0000-0000-00007A040000}"/>
    <cellStyle name="40% - Accent3 5 3" xfId="1101" xr:uid="{00000000-0005-0000-0000-00007D040000}"/>
    <cellStyle name="40% - Accent3 5 3 2" xfId="1102" xr:uid="{00000000-0005-0000-0000-00007E040000}"/>
    <cellStyle name="40% - Accent3 5 4" xfId="1103" xr:uid="{00000000-0005-0000-0000-00007F040000}"/>
    <cellStyle name="40% - Accent3 5 5" xfId="1104" xr:uid="{00000000-0005-0000-0000-000080040000}"/>
    <cellStyle name="40% - Accent3 5 6" xfId="1105" xr:uid="{00000000-0005-0000-0000-000081040000}"/>
    <cellStyle name="40% - Accent3 5 7" xfId="1106" xr:uid="{00000000-0005-0000-0000-000082040000}"/>
    <cellStyle name="40% - Accent3 5_B" xfId="334" xr:uid="{00000000-0005-0000-0000-00007E010000}"/>
    <cellStyle name="40% - Accent4 2" xfId="937" xr:uid="{00000000-0005-0000-0000-0000D9030000}"/>
    <cellStyle name="40% - Accent4 2 2" xfId="1110" xr:uid="{00000000-0005-0000-0000-000086040000}"/>
    <cellStyle name="40% - Accent4 2 2 2" xfId="1114" xr:uid="{00000000-0005-0000-0000-00008A040000}"/>
    <cellStyle name="40% - Accent4 2 3" xfId="574" xr:uid="{00000000-0005-0000-0000-00006E020000}"/>
    <cellStyle name="40% - Accent4 2 3 2" xfId="115" xr:uid="{00000000-0005-0000-0000-000092000000}"/>
    <cellStyle name="40% - Accent4 2 4" xfId="1118" xr:uid="{00000000-0005-0000-0000-00008E040000}"/>
    <cellStyle name="40% - Accent4 2 5" xfId="1120" xr:uid="{00000000-0005-0000-0000-000090040000}"/>
    <cellStyle name="40% - Accent4 2 6" xfId="1122" xr:uid="{00000000-0005-0000-0000-000092040000}"/>
    <cellStyle name="40% - Accent4 2 7" xfId="983" xr:uid="{00000000-0005-0000-0000-000007040000}"/>
    <cellStyle name="40% - Accent4 2 8" xfId="1124" xr:uid="{00000000-0005-0000-0000-000094040000}"/>
    <cellStyle name="40% - Accent4 2 9" xfId="1125" xr:uid="{00000000-0005-0000-0000-000095040000}"/>
    <cellStyle name="40% - Accent4 2_B" xfId="1126" xr:uid="{00000000-0005-0000-0000-000096040000}"/>
    <cellStyle name="40% - Accent4 3" xfId="1127" xr:uid="{00000000-0005-0000-0000-000097040000}"/>
    <cellStyle name="40% - Accent4 3 2" xfId="1129" xr:uid="{00000000-0005-0000-0000-000099040000}"/>
    <cellStyle name="40% - Accent4 3 2 2" xfId="14" xr:uid="{00000000-0005-0000-0000-000011000000}"/>
    <cellStyle name="40% - Accent4 3 3" xfId="1131" xr:uid="{00000000-0005-0000-0000-00009B040000}"/>
    <cellStyle name="40% - Accent4 3 3 2" xfId="1133" xr:uid="{00000000-0005-0000-0000-00009D040000}"/>
    <cellStyle name="40% - Accent4 3 4" xfId="1140" xr:uid="{00000000-0005-0000-0000-0000A4040000}"/>
    <cellStyle name="40% - Accent4 3 5" xfId="1141" xr:uid="{00000000-0005-0000-0000-0000A5040000}"/>
    <cellStyle name="40% - Accent4 3 6" xfId="1143" xr:uid="{00000000-0005-0000-0000-0000A7040000}"/>
    <cellStyle name="40% - Accent4 3 7" xfId="1144" xr:uid="{00000000-0005-0000-0000-0000A8040000}"/>
    <cellStyle name="40% - Accent4 3_B" xfId="1147" xr:uid="{00000000-0005-0000-0000-0000AB040000}"/>
    <cellStyle name="40% - Accent4 4" xfId="1109" xr:uid="{00000000-0005-0000-0000-000085040000}"/>
    <cellStyle name="40% - Accent4 4 2" xfId="1111" xr:uid="{00000000-0005-0000-0000-000087040000}"/>
    <cellStyle name="40% - Accent4 4 2 2" xfId="1152" xr:uid="{00000000-0005-0000-0000-0000B0040000}"/>
    <cellStyle name="40% - Accent4 4 3" xfId="1154" xr:uid="{00000000-0005-0000-0000-0000B2040000}"/>
    <cellStyle name="40% - Accent4 4 3 2" xfId="305" xr:uid="{00000000-0005-0000-0000-000061010000}"/>
    <cellStyle name="40% - Accent4 4 4" xfId="1155" xr:uid="{00000000-0005-0000-0000-0000B3040000}"/>
    <cellStyle name="40% - Accent4 4 5" xfId="1156" xr:uid="{00000000-0005-0000-0000-0000B4040000}"/>
    <cellStyle name="40% - Accent4 4 6" xfId="967" xr:uid="{00000000-0005-0000-0000-0000F7030000}"/>
    <cellStyle name="40% - Accent4 4 7" xfId="972" xr:uid="{00000000-0005-0000-0000-0000FC030000}"/>
    <cellStyle name="40% - Accent4 4_B" xfId="1159" xr:uid="{00000000-0005-0000-0000-0000B7040000}"/>
    <cellStyle name="40% - Accent4 5" xfId="573" xr:uid="{00000000-0005-0000-0000-00006D020000}"/>
    <cellStyle name="40% - Accent4 5 2" xfId="117" xr:uid="{00000000-0005-0000-0000-000095000000}"/>
    <cellStyle name="40% - Accent4 5 2 2" xfId="1162" xr:uid="{00000000-0005-0000-0000-0000BA040000}"/>
    <cellStyle name="40% - Accent4 5 3" xfId="147" xr:uid="{00000000-0005-0000-0000-0000B8000000}"/>
    <cellStyle name="40% - Accent4 5 3 2" xfId="446" xr:uid="{00000000-0005-0000-0000-0000EE010000}"/>
    <cellStyle name="40% - Accent4 5 4" xfId="81" xr:uid="{00000000-0005-0000-0000-000067000000}"/>
    <cellStyle name="40% - Accent4 5 5" xfId="36" xr:uid="{00000000-0005-0000-0000-00002C000000}"/>
    <cellStyle name="40% - Accent4 5 6" xfId="215" xr:uid="{00000000-0005-0000-0000-000004010000}"/>
    <cellStyle name="40% - Accent4 5 7" xfId="228" xr:uid="{00000000-0005-0000-0000-000013010000}"/>
    <cellStyle name="40% - Accent4 5_B" xfId="1166" xr:uid="{00000000-0005-0000-0000-0000BE040000}"/>
    <cellStyle name="40% - Accent5 2" xfId="1167" xr:uid="{00000000-0005-0000-0000-0000BF040000}"/>
    <cellStyle name="40% - Accent5 2 2" xfId="1168" xr:uid="{00000000-0005-0000-0000-0000C0040000}"/>
    <cellStyle name="40% - Accent5 2 2 2" xfId="1170" xr:uid="{00000000-0005-0000-0000-0000C2040000}"/>
    <cellStyle name="40% - Accent5 2 3" xfId="1172" xr:uid="{00000000-0005-0000-0000-0000C4040000}"/>
    <cellStyle name="40% - Accent5 2 3 2" xfId="1173" xr:uid="{00000000-0005-0000-0000-0000C5040000}"/>
    <cellStyle name="40% - Accent5 2 4" xfId="1178" xr:uid="{00000000-0005-0000-0000-0000CA040000}"/>
    <cellStyle name="40% - Accent5 2 5" xfId="1179" xr:uid="{00000000-0005-0000-0000-0000CB040000}"/>
    <cellStyle name="40% - Accent5 2 6" xfId="1180" xr:uid="{00000000-0005-0000-0000-0000CC040000}"/>
    <cellStyle name="40% - Accent5 2 7" xfId="1181" xr:uid="{00000000-0005-0000-0000-0000CD040000}"/>
    <cellStyle name="40% - Accent5 2_B" xfId="1184" xr:uid="{00000000-0005-0000-0000-0000D0040000}"/>
    <cellStyle name="40% - Accent5 3" xfId="1185" xr:uid="{00000000-0005-0000-0000-0000D1040000}"/>
    <cellStyle name="40% - Accent5 3 2" xfId="956" xr:uid="{00000000-0005-0000-0000-0000EC030000}"/>
    <cellStyle name="40% - Accent5 3 2 2" xfId="175" xr:uid="{00000000-0005-0000-0000-0000D8000000}"/>
    <cellStyle name="40% - Accent5 3 3" xfId="960" xr:uid="{00000000-0005-0000-0000-0000F0030000}"/>
    <cellStyle name="40% - Accent5 3 3 2" xfId="1186" xr:uid="{00000000-0005-0000-0000-0000D2040000}"/>
    <cellStyle name="40% - Accent5 3 4" xfId="845" xr:uid="{00000000-0005-0000-0000-00007D030000}"/>
    <cellStyle name="40% - Accent5 3 5" xfId="962" xr:uid="{00000000-0005-0000-0000-0000F2030000}"/>
    <cellStyle name="40% - Accent5 3 6" xfId="964" xr:uid="{00000000-0005-0000-0000-0000F4030000}"/>
    <cellStyle name="40% - Accent5 3 7" xfId="200" xr:uid="{00000000-0005-0000-0000-0000F4000000}"/>
    <cellStyle name="40% - Accent5 3_B" xfId="1187" xr:uid="{00000000-0005-0000-0000-0000D3040000}"/>
    <cellStyle name="40% - Accent5 4" xfId="1128" xr:uid="{00000000-0005-0000-0000-000098040000}"/>
    <cellStyle name="40% - Accent5 4 2" xfId="13" xr:uid="{00000000-0005-0000-0000-000010000000}"/>
    <cellStyle name="40% - Accent5 4 2 2" xfId="1188" xr:uid="{00000000-0005-0000-0000-0000D4040000}"/>
    <cellStyle name="40% - Accent5 4 3" xfId="1194" xr:uid="{00000000-0005-0000-0000-0000DA040000}"/>
    <cellStyle name="40% - Accent5 4 3 2" xfId="1195" xr:uid="{00000000-0005-0000-0000-0000DB040000}"/>
    <cellStyle name="40% - Accent5 4 4" xfId="1197" xr:uid="{00000000-0005-0000-0000-0000DD040000}"/>
    <cellStyle name="40% - Accent5 4 5" xfId="1199" xr:uid="{00000000-0005-0000-0000-0000DF040000}"/>
    <cellStyle name="40% - Accent5 4 6" xfId="1200" xr:uid="{00000000-0005-0000-0000-0000E0040000}"/>
    <cellStyle name="40% - Accent5 4 7" xfId="1202" xr:uid="{00000000-0005-0000-0000-0000E2040000}"/>
    <cellStyle name="40% - Accent5 4_B" xfId="1204" xr:uid="{00000000-0005-0000-0000-0000E4040000}"/>
    <cellStyle name="40% - Accent5 5" xfId="1130" xr:uid="{00000000-0005-0000-0000-00009A040000}"/>
    <cellStyle name="40% - Accent5 5 2" xfId="1132" xr:uid="{00000000-0005-0000-0000-00009C040000}"/>
    <cellStyle name="40% - Accent5 5 2 2" xfId="1206" xr:uid="{00000000-0005-0000-0000-0000E6040000}"/>
    <cellStyle name="40% - Accent5 5 3" xfId="1209" xr:uid="{00000000-0005-0000-0000-0000E9040000}"/>
    <cellStyle name="40% - Accent5 5 3 2" xfId="1210" xr:uid="{00000000-0005-0000-0000-0000EA040000}"/>
    <cellStyle name="40% - Accent5 5 4" xfId="1211" xr:uid="{00000000-0005-0000-0000-0000EB040000}"/>
    <cellStyle name="40% - Accent5 5 5" xfId="1212" xr:uid="{00000000-0005-0000-0000-0000EC040000}"/>
    <cellStyle name="40% - Accent5 5 6" xfId="1213" xr:uid="{00000000-0005-0000-0000-0000ED040000}"/>
    <cellStyle name="40% - Accent5 5 7" xfId="1215" xr:uid="{00000000-0005-0000-0000-0000EF040000}"/>
    <cellStyle name="40% - Accent5 5_B" xfId="1218" xr:uid="{00000000-0005-0000-0000-0000F2040000}"/>
    <cellStyle name="40% - Accent6 2" xfId="1220" xr:uid="{00000000-0005-0000-0000-0000F4040000}"/>
    <cellStyle name="40% - Accent6 2 2" xfId="1011" xr:uid="{00000000-0005-0000-0000-000023040000}"/>
    <cellStyle name="40% - Accent6 2 2 2" xfId="607" xr:uid="{00000000-0005-0000-0000-00008F020000}"/>
    <cellStyle name="40% - Accent6 2 3" xfId="618" xr:uid="{00000000-0005-0000-0000-00009A020000}"/>
    <cellStyle name="40% - Accent6 2 3 2" xfId="637" xr:uid="{00000000-0005-0000-0000-0000AD020000}"/>
    <cellStyle name="40% - Accent6 2 4" xfId="915" xr:uid="{00000000-0005-0000-0000-0000C3030000}"/>
    <cellStyle name="40% - Accent6 2 5" xfId="1223" xr:uid="{00000000-0005-0000-0000-0000F7040000}"/>
    <cellStyle name="40% - Accent6 2 6" xfId="1225" xr:uid="{00000000-0005-0000-0000-0000F9040000}"/>
    <cellStyle name="40% - Accent6 2 7" xfId="1228" xr:uid="{00000000-0005-0000-0000-0000FC040000}"/>
    <cellStyle name="40% - Accent6 2_B" xfId="1229" xr:uid="{00000000-0005-0000-0000-0000FD040000}"/>
    <cellStyle name="40% - Accent6 3" xfId="1231" xr:uid="{00000000-0005-0000-0000-0000FF040000}"/>
    <cellStyle name="40% - Accent6 3 2" xfId="110" xr:uid="{00000000-0005-0000-0000-00008C000000}"/>
    <cellStyle name="40% - Accent6 3 2 2" xfId="742" xr:uid="{00000000-0005-0000-0000-000016030000}"/>
    <cellStyle name="40% - Accent6 3 3" xfId="125" xr:uid="{00000000-0005-0000-0000-00009E000000}"/>
    <cellStyle name="40% - Accent6 3 3 2" xfId="772" xr:uid="{00000000-0005-0000-0000-000034030000}"/>
    <cellStyle name="40% - Accent6 3 4" xfId="154" xr:uid="{00000000-0005-0000-0000-0000BF000000}"/>
    <cellStyle name="40% - Accent6 3 5" xfId="161" xr:uid="{00000000-0005-0000-0000-0000C8000000}"/>
    <cellStyle name="40% - Accent6 3 6" xfId="178" xr:uid="{00000000-0005-0000-0000-0000DC000000}"/>
    <cellStyle name="40% - Accent6 3 7" xfId="217" xr:uid="{00000000-0005-0000-0000-000006010000}"/>
    <cellStyle name="40% - Accent6 3_B" xfId="1234" xr:uid="{00000000-0005-0000-0000-000002050000}"/>
    <cellStyle name="40% - Accent6 4" xfId="1115" xr:uid="{00000000-0005-0000-0000-00008B040000}"/>
    <cellStyle name="40% - Accent6 4 2" xfId="1149" xr:uid="{00000000-0005-0000-0000-0000AD040000}"/>
    <cellStyle name="40% - Accent6 4 2 2" xfId="835" xr:uid="{00000000-0005-0000-0000-000073030000}"/>
    <cellStyle name="40% - Accent6 4 3" xfId="1235" xr:uid="{00000000-0005-0000-0000-000003050000}"/>
    <cellStyle name="40% - Accent6 4 3 2" xfId="883" xr:uid="{00000000-0005-0000-0000-0000A3030000}"/>
    <cellStyle name="40% - Accent6 4 4" xfId="1237" xr:uid="{00000000-0005-0000-0000-000005050000}"/>
    <cellStyle name="40% - Accent6 4 5" xfId="994" xr:uid="{00000000-0005-0000-0000-000012040000}"/>
    <cellStyle name="40% - Accent6 4 6" xfId="1238" xr:uid="{00000000-0005-0000-0000-000006050000}"/>
    <cellStyle name="40% - Accent6 4 7" xfId="945" xr:uid="{00000000-0005-0000-0000-0000E1030000}"/>
    <cellStyle name="40% - Accent6 4_B" xfId="1242" xr:uid="{00000000-0005-0000-0000-00000A050000}"/>
    <cellStyle name="40% - Accent6 5" xfId="1153" xr:uid="{00000000-0005-0000-0000-0000B1040000}"/>
    <cellStyle name="40% - Accent6 5 2" xfId="304" xr:uid="{00000000-0005-0000-0000-000060010000}"/>
    <cellStyle name="40% - Accent6 5 2 2" xfId="931" xr:uid="{00000000-0005-0000-0000-0000D3030000}"/>
    <cellStyle name="40% - Accent6 5 3" xfId="307" xr:uid="{00000000-0005-0000-0000-000063010000}"/>
    <cellStyle name="40% - Accent6 5 3 2" xfId="940" xr:uid="{00000000-0005-0000-0000-0000DC030000}"/>
    <cellStyle name="40% - Accent6 5 4" xfId="310" xr:uid="{00000000-0005-0000-0000-000066010000}"/>
    <cellStyle name="40% - Accent6 5 5" xfId="314" xr:uid="{00000000-0005-0000-0000-00006A010000}"/>
    <cellStyle name="40% - Accent6 5 6" xfId="316" xr:uid="{00000000-0005-0000-0000-00006C010000}"/>
    <cellStyle name="40% - Accent6 5 7" xfId="1243" xr:uid="{00000000-0005-0000-0000-00000B050000}"/>
    <cellStyle name="40% - Accent6 5_B" xfId="1248" xr:uid="{00000000-0005-0000-0000-000010050000}"/>
    <cellStyle name="40% - Colore 1" xfId="1254" xr:uid="{00000000-0005-0000-0000-000016050000}"/>
    <cellStyle name="40% - Colore 2" xfId="1256" xr:uid="{00000000-0005-0000-0000-000018050000}"/>
    <cellStyle name="40% - Colore 3" xfId="778" xr:uid="{00000000-0005-0000-0000-00003A030000}"/>
    <cellStyle name="40% - Colore 4" xfId="812" xr:uid="{00000000-0005-0000-0000-00005C030000}"/>
    <cellStyle name="40% - Colore 5" xfId="364" xr:uid="{00000000-0005-0000-0000-00009C010000}"/>
    <cellStyle name="40% - Colore 6" xfId="849" xr:uid="{00000000-0005-0000-0000-000081030000}"/>
    <cellStyle name="40% - Colore1" xfId="1259" xr:uid="{00000000-0005-0000-0000-00001B050000}"/>
    <cellStyle name="40% - Colore2" xfId="298" xr:uid="{00000000-0005-0000-0000-00005A010000}"/>
    <cellStyle name="40% - Colore3" xfId="1261" xr:uid="{00000000-0005-0000-0000-00001D050000}"/>
    <cellStyle name="40% - Colore4" xfId="1263" xr:uid="{00000000-0005-0000-0000-00001F050000}"/>
    <cellStyle name="40% - Colore5" xfId="1265" xr:uid="{00000000-0005-0000-0000-000021050000}"/>
    <cellStyle name="40% - Colore6" xfId="1266" xr:uid="{00000000-0005-0000-0000-000022050000}"/>
    <cellStyle name="60 % – Poudarek1 2" xfId="1270" xr:uid="{00000000-0005-0000-0000-000026050000}"/>
    <cellStyle name="60 % – Poudarek1 2 2" xfId="1271" xr:uid="{00000000-0005-0000-0000-000027050000}"/>
    <cellStyle name="60 % – Poudarek1 2 2 2" xfId="1272" xr:uid="{00000000-0005-0000-0000-000028050000}"/>
    <cellStyle name="60 % – Poudarek1 2 3" xfId="1273" xr:uid="{00000000-0005-0000-0000-000029050000}"/>
    <cellStyle name="60 % – Poudarek1 3" xfId="520" xr:uid="{00000000-0005-0000-0000-000038020000}"/>
    <cellStyle name="60 % – Poudarek2 2" xfId="1275" xr:uid="{00000000-0005-0000-0000-00002B050000}"/>
    <cellStyle name="60 % – Poudarek2 2 2" xfId="1020" xr:uid="{00000000-0005-0000-0000-00002C040000}"/>
    <cellStyle name="60 % – Poudarek2 2 3" xfId="1276" xr:uid="{00000000-0005-0000-0000-00002C050000}"/>
    <cellStyle name="60 % – Poudarek2 3" xfId="527" xr:uid="{00000000-0005-0000-0000-00003F020000}"/>
    <cellStyle name="60 % – Poudarek3 2" xfId="1277" xr:uid="{00000000-0005-0000-0000-00002D050000}"/>
    <cellStyle name="60 % – Poudarek3 2 2" xfId="1068" xr:uid="{00000000-0005-0000-0000-00005C040000}"/>
    <cellStyle name="60 % – Poudarek3 2 2 2" xfId="1224" xr:uid="{00000000-0005-0000-0000-0000F8040000}"/>
    <cellStyle name="60 % – Poudarek3 2 3" xfId="1279" xr:uid="{00000000-0005-0000-0000-00002F050000}"/>
    <cellStyle name="60 % – Poudarek3 3" xfId="978" xr:uid="{00000000-0005-0000-0000-000002040000}"/>
    <cellStyle name="60 % – Poudarek4 2" xfId="1280" xr:uid="{00000000-0005-0000-0000-000030050000}"/>
    <cellStyle name="60 % – Poudarek4 2 2" xfId="333" xr:uid="{00000000-0005-0000-0000-00007D010000}"/>
    <cellStyle name="60 % – Poudarek4 2 3" xfId="1282" xr:uid="{00000000-0005-0000-0000-000032050000}"/>
    <cellStyle name="60 % – Poudarek4 3" xfId="1284" xr:uid="{00000000-0005-0000-0000-000034050000}"/>
    <cellStyle name="60 % – Poudarek5 2" xfId="1287" xr:uid="{00000000-0005-0000-0000-000037050000}"/>
    <cellStyle name="60 % – Poudarek5 2 2" xfId="1165" xr:uid="{00000000-0005-0000-0000-0000BD040000}"/>
    <cellStyle name="60 % – Poudarek5 2 3" xfId="1290" xr:uid="{00000000-0005-0000-0000-00003A050000}"/>
    <cellStyle name="60 % – Poudarek5 3" xfId="1291" xr:uid="{00000000-0005-0000-0000-00003B050000}"/>
    <cellStyle name="60 % – Poudarek6 2" xfId="1296" xr:uid="{00000000-0005-0000-0000-000040050000}"/>
    <cellStyle name="60 % – Poudarek6 2 2" xfId="1217" xr:uid="{00000000-0005-0000-0000-0000F1040000}"/>
    <cellStyle name="60 % – Poudarek6 2 3" xfId="1298" xr:uid="{00000000-0005-0000-0000-000042050000}"/>
    <cellStyle name="60 % – Poudarek6 3" xfId="1299" xr:uid="{00000000-0005-0000-0000-000043050000}"/>
    <cellStyle name="60% - Accent1 2" xfId="1161" xr:uid="{00000000-0005-0000-0000-0000B9040000}"/>
    <cellStyle name="60% - Accent1 2 2" xfId="746" xr:uid="{00000000-0005-0000-0000-00001A030000}"/>
    <cellStyle name="60% - Accent1 2 2 2" xfId="751" xr:uid="{00000000-0005-0000-0000-00001F030000}"/>
    <cellStyle name="60% - Accent1 2 3" xfId="1219" xr:uid="{00000000-0005-0000-0000-0000F3040000}"/>
    <cellStyle name="60% - Accent1 2 3 2" xfId="1010" xr:uid="{00000000-0005-0000-0000-000022040000}"/>
    <cellStyle name="60% - Accent1 2 4" xfId="1230" xr:uid="{00000000-0005-0000-0000-0000FE040000}"/>
    <cellStyle name="60% - Accent1 2 5" xfId="1113" xr:uid="{00000000-0005-0000-0000-000089040000}"/>
    <cellStyle name="60% - Accent1 3" xfId="1301" xr:uid="{00000000-0005-0000-0000-000045050000}"/>
    <cellStyle name="60% - Accent1 3 2" xfId="853" xr:uid="{00000000-0005-0000-0000-000085030000}"/>
    <cellStyle name="60% - Accent1 3 2 2" xfId="857" xr:uid="{00000000-0005-0000-0000-000089030000}"/>
    <cellStyle name="60% - Accent1 3 3" xfId="1308" xr:uid="{00000000-0005-0000-0000-00004C050000}"/>
    <cellStyle name="60% - Accent1 3 3 2" xfId="1046" xr:uid="{00000000-0005-0000-0000-000046040000}"/>
    <cellStyle name="60% - Accent1 4" xfId="1309" xr:uid="{00000000-0005-0000-0000-00004D050000}"/>
    <cellStyle name="60% - Accent1 4 2" xfId="933" xr:uid="{00000000-0005-0000-0000-0000D5030000}"/>
    <cellStyle name="60% - Accent1 4 2 2" xfId="52" xr:uid="{00000000-0005-0000-0000-000040000000}"/>
    <cellStyle name="60% - Accent1 4 3" xfId="1311" xr:uid="{00000000-0005-0000-0000-00004F050000}"/>
    <cellStyle name="60% - Accent1 4 3 2" xfId="1089" xr:uid="{00000000-0005-0000-0000-000071040000}"/>
    <cellStyle name="60% - Accent1 5" xfId="130" xr:uid="{00000000-0005-0000-0000-0000A4000000}"/>
    <cellStyle name="60% - Accent1 5 2" xfId="1312" xr:uid="{00000000-0005-0000-0000-000050050000}"/>
    <cellStyle name="60% - Accent1 5 2 2" xfId="1142" xr:uid="{00000000-0005-0000-0000-0000A6040000}"/>
    <cellStyle name="60% - Accent1 5 3" xfId="1313" xr:uid="{00000000-0005-0000-0000-000051050000}"/>
    <cellStyle name="60% - Accent1 5 3 2" xfId="1157" xr:uid="{00000000-0005-0000-0000-0000B5040000}"/>
    <cellStyle name="60% - Accent2 2" xfId="442" xr:uid="{00000000-0005-0000-0000-0000EA010000}"/>
    <cellStyle name="60% - Accent2 2 2" xfId="1315" xr:uid="{00000000-0005-0000-0000-000053050000}"/>
    <cellStyle name="60% - Accent2 2 2 2" xfId="1316" xr:uid="{00000000-0005-0000-0000-000054050000}"/>
    <cellStyle name="60% - Accent2 2 3" xfId="1318" xr:uid="{00000000-0005-0000-0000-000056050000}"/>
    <cellStyle name="60% - Accent2 2 3 2" xfId="1319" xr:uid="{00000000-0005-0000-0000-000057050000}"/>
    <cellStyle name="60% - Accent2 2 4" xfId="1320" xr:uid="{00000000-0005-0000-0000-000058050000}"/>
    <cellStyle name="60% - Accent2 3" xfId="448" xr:uid="{00000000-0005-0000-0000-0000F0010000}"/>
    <cellStyle name="60% - Accent2 3 2" xfId="1322" xr:uid="{00000000-0005-0000-0000-00005A050000}"/>
    <cellStyle name="60% - Accent2 3 2 2" xfId="1252" xr:uid="{00000000-0005-0000-0000-000014050000}"/>
    <cellStyle name="60% - Accent2 3 3" xfId="1324" xr:uid="{00000000-0005-0000-0000-00005C050000}"/>
    <cellStyle name="60% - Accent2 3 3 2" xfId="1325" xr:uid="{00000000-0005-0000-0000-00005D050000}"/>
    <cellStyle name="60% - Accent2 4" xfId="451" xr:uid="{00000000-0005-0000-0000-0000F3010000}"/>
    <cellStyle name="60% - Accent2 4 2" xfId="1326" xr:uid="{00000000-0005-0000-0000-00005E050000}"/>
    <cellStyle name="60% - Accent2 4 2 2" xfId="1327" xr:uid="{00000000-0005-0000-0000-00005F050000}"/>
    <cellStyle name="60% - Accent2 4 3" xfId="1328" xr:uid="{00000000-0005-0000-0000-000060050000}"/>
    <cellStyle name="60% - Accent2 4 3 2" xfId="89" xr:uid="{00000000-0005-0000-0000-000070000000}"/>
    <cellStyle name="60% - Accent2 5" xfId="454" xr:uid="{00000000-0005-0000-0000-0000F6010000}"/>
    <cellStyle name="60% - Accent2 5 2" xfId="1331" xr:uid="{00000000-0005-0000-0000-000063050000}"/>
    <cellStyle name="60% - Accent2 5 2 2" xfId="1334" xr:uid="{00000000-0005-0000-0000-000066050000}"/>
    <cellStyle name="60% - Accent2 5 3" xfId="1337" xr:uid="{00000000-0005-0000-0000-000069050000}"/>
    <cellStyle name="60% - Accent2 5 3 2" xfId="1339" xr:uid="{00000000-0005-0000-0000-00006B050000}"/>
    <cellStyle name="60% - Accent3 2" xfId="103" xr:uid="{00000000-0005-0000-0000-000084000000}"/>
    <cellStyle name="60% - Accent3 2 2" xfId="1341" xr:uid="{00000000-0005-0000-0000-00006D050000}"/>
    <cellStyle name="60% - Accent3 2 2 2" xfId="1345" xr:uid="{00000000-0005-0000-0000-000071050000}"/>
    <cellStyle name="60% - Accent3 2 3" xfId="47" xr:uid="{00000000-0005-0000-0000-00003A000000}"/>
    <cellStyle name="60% - Accent3 2 3 2" xfId="796" xr:uid="{00000000-0005-0000-0000-00004C030000}"/>
    <cellStyle name="60% - Accent3 2 4" xfId="1347" xr:uid="{00000000-0005-0000-0000-000073050000}"/>
    <cellStyle name="60% - Accent3 2 5" xfId="1151" xr:uid="{00000000-0005-0000-0000-0000AF040000}"/>
    <cellStyle name="60% - Accent3 3" xfId="468" xr:uid="{00000000-0005-0000-0000-000004020000}"/>
    <cellStyle name="60% - Accent3 3 2" xfId="1348" xr:uid="{00000000-0005-0000-0000-000074050000}"/>
    <cellStyle name="60% - Accent3 3 2 2" xfId="1349" xr:uid="{00000000-0005-0000-0000-000075050000}"/>
    <cellStyle name="60% - Accent3 3 3" xfId="290" xr:uid="{00000000-0005-0000-0000-000052010000}"/>
    <cellStyle name="60% - Accent3 3 3 2" xfId="292" xr:uid="{00000000-0005-0000-0000-000054010000}"/>
    <cellStyle name="60% - Accent3 4" xfId="472" xr:uid="{00000000-0005-0000-0000-000008020000}"/>
    <cellStyle name="60% - Accent3 4 2" xfId="1352" xr:uid="{00000000-0005-0000-0000-000078050000}"/>
    <cellStyle name="60% - Accent3 4 2 2" xfId="1356" xr:uid="{00000000-0005-0000-0000-00007C050000}"/>
    <cellStyle name="60% - Accent3 4 3" xfId="325" xr:uid="{00000000-0005-0000-0000-000075010000}"/>
    <cellStyle name="60% - Accent3 4 3 2" xfId="330" xr:uid="{00000000-0005-0000-0000-00007A010000}"/>
    <cellStyle name="60% - Accent3 5" xfId="474" xr:uid="{00000000-0005-0000-0000-00000A020000}"/>
    <cellStyle name="60% - Accent3 5 2" xfId="1358" xr:uid="{00000000-0005-0000-0000-00007E050000}"/>
    <cellStyle name="60% - Accent3 5 2 2" xfId="1360" xr:uid="{00000000-0005-0000-0000-000080050000}"/>
    <cellStyle name="60% - Accent3 5 3" xfId="361" xr:uid="{00000000-0005-0000-0000-000099010000}"/>
    <cellStyle name="60% - Accent3 5 3 2" xfId="369" xr:uid="{00000000-0005-0000-0000-0000A1010000}"/>
    <cellStyle name="60% - Accent4 2" xfId="496" xr:uid="{00000000-0005-0000-0000-000020020000}"/>
    <cellStyle name="60% - Accent4 2 2" xfId="1362" xr:uid="{00000000-0005-0000-0000-000082050000}"/>
    <cellStyle name="60% - Accent4 2 2 2" xfId="392" xr:uid="{00000000-0005-0000-0000-0000B8010000}"/>
    <cellStyle name="60% - Accent4 2 3" xfId="1364" xr:uid="{00000000-0005-0000-0000-000084050000}"/>
    <cellStyle name="60% - Accent4 2 3 2" xfId="511" xr:uid="{00000000-0005-0000-0000-00002F020000}"/>
    <cellStyle name="60% - Accent4 2 4" xfId="1365" xr:uid="{00000000-0005-0000-0000-000085050000}"/>
    <cellStyle name="60% - Accent4 3" xfId="69" xr:uid="{00000000-0005-0000-0000-000056000000}"/>
    <cellStyle name="60% - Accent4 3 2" xfId="1367" xr:uid="{00000000-0005-0000-0000-000087050000}"/>
    <cellStyle name="60% - Accent4 3 2 2" xfId="1369" xr:uid="{00000000-0005-0000-0000-000089050000}"/>
    <cellStyle name="60% - Accent4 3 3" xfId="432" xr:uid="{00000000-0005-0000-0000-0000E0010000}"/>
    <cellStyle name="60% - Accent4 3 3 2" xfId="437" xr:uid="{00000000-0005-0000-0000-0000E5010000}"/>
    <cellStyle name="60% - Accent4 4" xfId="500" xr:uid="{00000000-0005-0000-0000-000024020000}"/>
    <cellStyle name="60% - Accent4 4 2" xfId="998" xr:uid="{00000000-0005-0000-0000-000016040000}"/>
    <cellStyle name="60% - Accent4 4 2 2" xfId="239" xr:uid="{00000000-0005-0000-0000-00001F010000}"/>
    <cellStyle name="60% - Accent4 4 3" xfId="463" xr:uid="{00000000-0005-0000-0000-0000FF010000}"/>
    <cellStyle name="60% - Accent4 4 3 2" xfId="250" xr:uid="{00000000-0005-0000-0000-00002A010000}"/>
    <cellStyle name="60% - Accent4 5" xfId="501" xr:uid="{00000000-0005-0000-0000-000025020000}"/>
    <cellStyle name="60% - Accent4 5 2" xfId="1029" xr:uid="{00000000-0005-0000-0000-000035040000}"/>
    <cellStyle name="60% - Accent4 5 2 2" xfId="1030" xr:uid="{00000000-0005-0000-0000-000036040000}"/>
    <cellStyle name="60% - Accent4 5 3" xfId="31" xr:uid="{00000000-0005-0000-0000-000026000000}"/>
    <cellStyle name="60% - Accent4 5 3 2" xfId="482" xr:uid="{00000000-0005-0000-0000-000012020000}"/>
    <cellStyle name="60% - Accent5 2" xfId="531" xr:uid="{00000000-0005-0000-0000-000043020000}"/>
    <cellStyle name="60% - Accent5 2 2" xfId="980" xr:uid="{00000000-0005-0000-0000-000004040000}"/>
    <cellStyle name="60% - Accent5 2 2 2" xfId="1374" xr:uid="{00000000-0005-0000-0000-00008E050000}"/>
    <cellStyle name="60% - Accent5 2 3" xfId="1375" xr:uid="{00000000-0005-0000-0000-00008F050000}"/>
    <cellStyle name="60% - Accent5 2 3 2" xfId="1377" xr:uid="{00000000-0005-0000-0000-000091050000}"/>
    <cellStyle name="60% - Accent5 3" xfId="538" xr:uid="{00000000-0005-0000-0000-00004A020000}"/>
    <cellStyle name="60% - Accent5 3 2" xfId="1286" xr:uid="{00000000-0005-0000-0000-000036050000}"/>
    <cellStyle name="60% - Accent5 3 2 2" xfId="1380" xr:uid="{00000000-0005-0000-0000-000094050000}"/>
    <cellStyle name="60% - Accent5 3 3" xfId="555" xr:uid="{00000000-0005-0000-0000-00005B020000}"/>
    <cellStyle name="60% - Accent5 3 3 2" xfId="399" xr:uid="{00000000-0005-0000-0000-0000BF010000}"/>
    <cellStyle name="60% - Accent5 4" xfId="541" xr:uid="{00000000-0005-0000-0000-00004D020000}"/>
    <cellStyle name="60% - Accent5 4 2" xfId="1294" xr:uid="{00000000-0005-0000-0000-00003E050000}"/>
    <cellStyle name="60% - Accent5 4 2 2" xfId="1381" xr:uid="{00000000-0005-0000-0000-000095050000}"/>
    <cellStyle name="60% - Accent5 4 3" xfId="569" xr:uid="{00000000-0005-0000-0000-000069020000}"/>
    <cellStyle name="60% - Accent5 4 3 2" xfId="523" xr:uid="{00000000-0005-0000-0000-00003B020000}"/>
    <cellStyle name="60% - Accent5 5" xfId="543" xr:uid="{00000000-0005-0000-0000-00004F020000}"/>
    <cellStyle name="60% - Accent5 5 2" xfId="1300" xr:uid="{00000000-0005-0000-0000-000044050000}"/>
    <cellStyle name="60% - Accent5 5 2 2" xfId="1382" xr:uid="{00000000-0005-0000-0000-000096050000}"/>
    <cellStyle name="60% - Accent5 5 3" xfId="585" xr:uid="{00000000-0005-0000-0000-000079020000}"/>
    <cellStyle name="60% - Accent5 5 3 2" xfId="591" xr:uid="{00000000-0005-0000-0000-00007F020000}"/>
    <cellStyle name="60% - Accent6 2" xfId="1117" xr:uid="{00000000-0005-0000-0000-00008D040000}"/>
    <cellStyle name="60% - Accent6 2 2" xfId="1383" xr:uid="{00000000-0005-0000-0000-000097050000}"/>
    <cellStyle name="60% - Accent6 2 2 2" xfId="1384" xr:uid="{00000000-0005-0000-0000-000098050000}"/>
    <cellStyle name="60% - Accent6 2 3" xfId="1386" xr:uid="{00000000-0005-0000-0000-00009A050000}"/>
    <cellStyle name="60% - Accent6 2 3 2" xfId="563" xr:uid="{00000000-0005-0000-0000-000063020000}"/>
    <cellStyle name="60% - Accent6 3" xfId="1119" xr:uid="{00000000-0005-0000-0000-00008F040000}"/>
    <cellStyle name="60% - Accent6 3 2" xfId="1388" xr:uid="{00000000-0005-0000-0000-00009C050000}"/>
    <cellStyle name="60% - Accent6 3 2 2" xfId="1389" xr:uid="{00000000-0005-0000-0000-00009D050000}"/>
    <cellStyle name="60% - Accent6 3 3" xfId="642" xr:uid="{00000000-0005-0000-0000-0000B2020000}"/>
    <cellStyle name="60% - Accent6 3 3 2" xfId="644" xr:uid="{00000000-0005-0000-0000-0000B4020000}"/>
    <cellStyle name="60% - Accent6 4" xfId="1121" xr:uid="{00000000-0005-0000-0000-000091040000}"/>
    <cellStyle name="60% - Accent6 4 2" xfId="1390" xr:uid="{00000000-0005-0000-0000-00009E050000}"/>
    <cellStyle name="60% - Accent6 4 2 2" xfId="1392" xr:uid="{00000000-0005-0000-0000-0000A0050000}"/>
    <cellStyle name="60% - Accent6 4 3" xfId="682" xr:uid="{00000000-0005-0000-0000-0000DA020000}"/>
    <cellStyle name="60% - Accent6 4 3 2" xfId="685" xr:uid="{00000000-0005-0000-0000-0000DD020000}"/>
    <cellStyle name="60% - Accent6 5" xfId="982" xr:uid="{00000000-0005-0000-0000-000006040000}"/>
    <cellStyle name="60% - Accent6 5 2" xfId="355" xr:uid="{00000000-0005-0000-0000-000093010000}"/>
    <cellStyle name="60% - Accent6 5 2 2" xfId="353" xr:uid="{00000000-0005-0000-0000-000091010000}"/>
    <cellStyle name="60% - Accent6 5 3" xfId="716" xr:uid="{00000000-0005-0000-0000-0000FC020000}"/>
    <cellStyle name="60% - Accent6 5 3 2" xfId="382" xr:uid="{00000000-0005-0000-0000-0000AE010000}"/>
    <cellStyle name="60% - Colore 1" xfId="1060" xr:uid="{00000000-0005-0000-0000-000054040000}"/>
    <cellStyle name="60% - Colore 2" xfId="1065" xr:uid="{00000000-0005-0000-0000-000059040000}"/>
    <cellStyle name="60% - Colore 3" xfId="1395" xr:uid="{00000000-0005-0000-0000-0000A3050000}"/>
    <cellStyle name="60% - Colore 4" xfId="1396" xr:uid="{00000000-0005-0000-0000-0000A4050000}"/>
    <cellStyle name="60% - Colore 5" xfId="1397" xr:uid="{00000000-0005-0000-0000-0000A5050000}"/>
    <cellStyle name="60% - Colore 6" xfId="1398" xr:uid="{00000000-0005-0000-0000-0000A6050000}"/>
    <cellStyle name="60% - Colore1" xfId="1026" xr:uid="{00000000-0005-0000-0000-000032040000}"/>
    <cellStyle name="60% - Colore2" xfId="28" xr:uid="{00000000-0005-0000-0000-000023000000}"/>
    <cellStyle name="60% - Colore3" xfId="488" xr:uid="{00000000-0005-0000-0000-000018020000}"/>
    <cellStyle name="60% - Colore4" xfId="494" xr:uid="{00000000-0005-0000-0000-00001E020000}"/>
    <cellStyle name="60% - Colore5" xfId="65" xr:uid="{00000000-0005-0000-0000-000052000000}"/>
    <cellStyle name="60% - Colore6" xfId="497" xr:uid="{00000000-0005-0000-0000-000021020000}"/>
    <cellStyle name="Accent1 - 20%" xfId="95" xr:uid="{00000000-0005-0000-0000-000077000000}"/>
    <cellStyle name="Accent1 - 20% 2" xfId="247" xr:uid="{00000000-0005-0000-0000-000027010000}"/>
    <cellStyle name="Accent1 - 20% 3" xfId="323" xr:uid="{00000000-0005-0000-0000-000073010000}"/>
    <cellStyle name="Accent1 - 20% 4" xfId="359" xr:uid="{00000000-0005-0000-0000-000097010000}"/>
    <cellStyle name="Accent1 - 40%" xfId="506" xr:uid="{00000000-0005-0000-0000-00002A020000}"/>
    <cellStyle name="Accent1 - 40% 2" xfId="275" xr:uid="{00000000-0005-0000-0000-000043010000}"/>
    <cellStyle name="Accent1 - 40% 3" xfId="278" xr:uid="{00000000-0005-0000-0000-000046010000}"/>
    <cellStyle name="Accent1 - 40% 4" xfId="1400" xr:uid="{00000000-0005-0000-0000-0000A8050000}"/>
    <cellStyle name="Accent1 - 60%" xfId="1058" xr:uid="{00000000-0005-0000-0000-000052040000}"/>
    <cellStyle name="Accent1 - 60% 2" xfId="1404" xr:uid="{00000000-0005-0000-0000-0000AC050000}"/>
    <cellStyle name="Accent1 - 60% 3" xfId="1407" xr:uid="{00000000-0005-0000-0000-0000AF050000}"/>
    <cellStyle name="Accent1 10" xfId="1255" xr:uid="{00000000-0005-0000-0000-000017050000}"/>
    <cellStyle name="Accent1 11" xfId="777" xr:uid="{00000000-0005-0000-0000-000039030000}"/>
    <cellStyle name="Accent1 12" xfId="811" xr:uid="{00000000-0005-0000-0000-00005B030000}"/>
    <cellStyle name="Accent1 13" xfId="363" xr:uid="{00000000-0005-0000-0000-00009B010000}"/>
    <cellStyle name="Accent1 14" xfId="848" xr:uid="{00000000-0005-0000-0000-000080030000}"/>
    <cellStyle name="Accent1 15" xfId="1304" xr:uid="{00000000-0005-0000-0000-000048050000}"/>
    <cellStyle name="Accent1 16" xfId="1409" xr:uid="{00000000-0005-0000-0000-0000B1050000}"/>
    <cellStyle name="Accent1 17" xfId="114" xr:uid="{00000000-0005-0000-0000-000091000000}"/>
    <cellStyle name="Accent1 18" xfId="145" xr:uid="{00000000-0005-0000-0000-0000B5000000}"/>
    <cellStyle name="Accent1 19" xfId="79" xr:uid="{00000000-0005-0000-0000-000064000000}"/>
    <cellStyle name="Accent1 2" xfId="741" xr:uid="{00000000-0005-0000-0000-000015030000}"/>
    <cellStyle name="Accent1 2 2" xfId="1108" xr:uid="{00000000-0005-0000-0000-000084040000}"/>
    <cellStyle name="Accent1 2 2 2" xfId="1410" xr:uid="{00000000-0005-0000-0000-0000B2050000}"/>
    <cellStyle name="Accent1 2 3" xfId="1411" xr:uid="{00000000-0005-0000-0000-0000B3050000}"/>
    <cellStyle name="Accent1 2 3 2" xfId="50" xr:uid="{00000000-0005-0000-0000-00003E000000}"/>
    <cellStyle name="Accent1 20" xfId="1303" xr:uid="{00000000-0005-0000-0000-000047050000}"/>
    <cellStyle name="Accent1 21" xfId="1408" xr:uid="{00000000-0005-0000-0000-0000B0050000}"/>
    <cellStyle name="Accent1 22" xfId="113" xr:uid="{00000000-0005-0000-0000-000090000000}"/>
    <cellStyle name="Accent1 23" xfId="144" xr:uid="{00000000-0005-0000-0000-0000B4000000}"/>
    <cellStyle name="Accent1 24" xfId="78" xr:uid="{00000000-0005-0000-0000-000063000000}"/>
    <cellStyle name="Accent1 25" xfId="34" xr:uid="{00000000-0005-0000-0000-000029000000}"/>
    <cellStyle name="Accent1 26" xfId="210" xr:uid="{00000000-0005-0000-0000-0000FE000000}"/>
    <cellStyle name="Accent1 27" xfId="234" xr:uid="{00000000-0005-0000-0000-000019010000}"/>
    <cellStyle name="Accent1 28" xfId="1416" xr:uid="{00000000-0005-0000-0000-0000B8050000}"/>
    <cellStyle name="Accent1 29" xfId="1422" xr:uid="{00000000-0005-0000-0000-0000BE050000}"/>
    <cellStyle name="Accent1 3" xfId="1424" xr:uid="{00000000-0005-0000-0000-0000C0050000}"/>
    <cellStyle name="Accent1 3 2" xfId="1426" xr:uid="{00000000-0005-0000-0000-0000C2050000}"/>
    <cellStyle name="Accent1 3 2 2" xfId="1428" xr:uid="{00000000-0005-0000-0000-0000C4050000}"/>
    <cellStyle name="Accent1 3 3" xfId="1004" xr:uid="{00000000-0005-0000-0000-00001C040000}"/>
    <cellStyle name="Accent1 3 3 2" xfId="1429" xr:uid="{00000000-0005-0000-0000-0000C5050000}"/>
    <cellStyle name="Accent1 30" xfId="33" xr:uid="{00000000-0005-0000-0000-000028000000}"/>
    <cellStyle name="Accent1 31" xfId="209" xr:uid="{00000000-0005-0000-0000-0000FD000000}"/>
    <cellStyle name="Accent1 32" xfId="233" xr:uid="{00000000-0005-0000-0000-000018010000}"/>
    <cellStyle name="Accent1 33" xfId="1415" xr:uid="{00000000-0005-0000-0000-0000B7050000}"/>
    <cellStyle name="Accent1 4" xfId="1431" xr:uid="{00000000-0005-0000-0000-0000C7050000}"/>
    <cellStyle name="Accent1 4 2" xfId="72" xr:uid="{00000000-0005-0000-0000-000059000000}"/>
    <cellStyle name="Accent1 4 2 2" xfId="1432" xr:uid="{00000000-0005-0000-0000-0000C8050000}"/>
    <cellStyle name="Accent1 4 3" xfId="41" xr:uid="{00000000-0005-0000-0000-000033000000}"/>
    <cellStyle name="Accent1 4 3 2" xfId="1433" xr:uid="{00000000-0005-0000-0000-0000C9050000}"/>
    <cellStyle name="Accent1 5" xfId="396" xr:uid="{00000000-0005-0000-0000-0000BC010000}"/>
    <cellStyle name="Accent1 5 2" xfId="61" xr:uid="{00000000-0005-0000-0000-00004C000000}"/>
    <cellStyle name="Accent1 5 2 2" xfId="1435" xr:uid="{00000000-0005-0000-0000-0000CB050000}"/>
    <cellStyle name="Accent1 5 3" xfId="580" xr:uid="{00000000-0005-0000-0000-000074020000}"/>
    <cellStyle name="Accent1 5 3 2" xfId="1436" xr:uid="{00000000-0005-0000-0000-0000CC050000}"/>
    <cellStyle name="Accent1 6" xfId="1440" xr:uid="{00000000-0005-0000-0000-0000D0050000}"/>
    <cellStyle name="Accent1 7" xfId="1441" xr:uid="{00000000-0005-0000-0000-0000D1050000}"/>
    <cellStyle name="Accent1 8" xfId="1051" xr:uid="{00000000-0005-0000-0000-00004B040000}"/>
    <cellStyle name="Accent1 9" xfId="1442" xr:uid="{00000000-0005-0000-0000-0000D2050000}"/>
    <cellStyle name="Accent1_zahtevek" xfId="1445" xr:uid="{00000000-0005-0000-0000-0000D5050000}"/>
    <cellStyle name="Accent2 - 20%" xfId="1448" xr:uid="{00000000-0005-0000-0000-0000D8050000}"/>
    <cellStyle name="Accent2 - 20% 2" xfId="1080" xr:uid="{00000000-0005-0000-0000-000068040000}"/>
    <cellStyle name="Accent2 - 20% 3" xfId="15" xr:uid="{00000000-0005-0000-0000-000013000000}"/>
    <cellStyle name="Accent2 - 40%" xfId="1453" xr:uid="{00000000-0005-0000-0000-0000DD050000}"/>
    <cellStyle name="Accent2 - 40% 2" xfId="1193" xr:uid="{00000000-0005-0000-0000-0000D9040000}"/>
    <cellStyle name="Accent2 - 40% 3" xfId="1196" xr:uid="{00000000-0005-0000-0000-0000DC040000}"/>
    <cellStyle name="Accent2 - 40% 4" xfId="1198" xr:uid="{00000000-0005-0000-0000-0000DE040000}"/>
    <cellStyle name="Accent2 - 60%" xfId="1457" xr:uid="{00000000-0005-0000-0000-0000E1050000}"/>
    <cellStyle name="Accent2 - 60% 2" xfId="1302" xr:uid="{00000000-0005-0000-0000-000046050000}"/>
    <cellStyle name="Accent2 - 60% 3" xfId="1310" xr:uid="{00000000-0005-0000-0000-00004E050000}"/>
    <cellStyle name="Accent2 10" xfId="1458" xr:uid="{00000000-0005-0000-0000-0000E2050000}"/>
    <cellStyle name="Accent2 11" xfId="270" xr:uid="{00000000-0005-0000-0000-00003E010000}"/>
    <cellStyle name="Accent2 12" xfId="277" xr:uid="{00000000-0005-0000-0000-000045010000}"/>
    <cellStyle name="Accent2 13" xfId="280" xr:uid="{00000000-0005-0000-0000-000048010000}"/>
    <cellStyle name="Accent2 14" xfId="1401" xr:uid="{00000000-0005-0000-0000-0000A9050000}"/>
    <cellStyle name="Accent2 15" xfId="241" xr:uid="{00000000-0005-0000-0000-000021010000}"/>
    <cellStyle name="Accent2 16" xfId="1001" xr:uid="{00000000-0005-0000-0000-000019040000}"/>
    <cellStyle name="Accent2 17" xfId="387" xr:uid="{00000000-0005-0000-0000-0000B3010000}"/>
    <cellStyle name="Accent2 18" xfId="749" xr:uid="{00000000-0005-0000-0000-00001D030000}"/>
    <cellStyle name="Accent2 19" xfId="612" xr:uid="{00000000-0005-0000-0000-000094020000}"/>
    <cellStyle name="Accent2 2" xfId="771" xr:uid="{00000000-0005-0000-0000-000033030000}"/>
    <cellStyle name="Accent2 2 2" xfId="231" xr:uid="{00000000-0005-0000-0000-000016010000}"/>
    <cellStyle name="Accent2 2 2 2" xfId="1116" xr:uid="{00000000-0005-0000-0000-00008C040000}"/>
    <cellStyle name="Accent2 2 3" xfId="1414" xr:uid="{00000000-0005-0000-0000-0000B6050000}"/>
    <cellStyle name="Accent2 2 3 2" xfId="1139" xr:uid="{00000000-0005-0000-0000-0000A3040000}"/>
    <cellStyle name="Accent2 2 4" xfId="1420" xr:uid="{00000000-0005-0000-0000-0000BC050000}"/>
    <cellStyle name="Accent2 2 5" xfId="1459" xr:uid="{00000000-0005-0000-0000-0000E3050000}"/>
    <cellStyle name="Accent2 20" xfId="240" xr:uid="{00000000-0005-0000-0000-000020010000}"/>
    <cellStyle name="Accent2 21" xfId="1000" xr:uid="{00000000-0005-0000-0000-000018040000}"/>
    <cellStyle name="Accent2 22" xfId="386" xr:uid="{00000000-0005-0000-0000-0000B2010000}"/>
    <cellStyle name="Accent2 23" xfId="748" xr:uid="{00000000-0005-0000-0000-00001C030000}"/>
    <cellStyle name="Accent2 24" xfId="611" xr:uid="{00000000-0005-0000-0000-000093020000}"/>
    <cellStyle name="Accent2 25" xfId="755" xr:uid="{00000000-0005-0000-0000-000023030000}"/>
    <cellStyle name="Accent2 26" xfId="764" xr:uid="{00000000-0005-0000-0000-00002C030000}"/>
    <cellStyle name="Accent2 27" xfId="85" xr:uid="{00000000-0005-0000-0000-00006C000000}"/>
    <cellStyle name="Accent2 28" xfId="769" xr:uid="{00000000-0005-0000-0000-000031030000}"/>
    <cellStyle name="Accent2 29" xfId="1461" xr:uid="{00000000-0005-0000-0000-0000E5050000}"/>
    <cellStyle name="Accent2 3" xfId="1460" xr:uid="{00000000-0005-0000-0000-0000E4050000}"/>
    <cellStyle name="Accent2 3 2" xfId="5" xr:uid="{00000000-0005-0000-0000-000007000000}"/>
    <cellStyle name="Accent2 3 2 2" xfId="1176" xr:uid="{00000000-0005-0000-0000-0000C8040000}"/>
    <cellStyle name="Accent2 3 3" xfId="1015" xr:uid="{00000000-0005-0000-0000-000027040000}"/>
    <cellStyle name="Accent2 3 3 2" xfId="842" xr:uid="{00000000-0005-0000-0000-00007A030000}"/>
    <cellStyle name="Accent2 30" xfId="754" xr:uid="{00000000-0005-0000-0000-000022030000}"/>
    <cellStyle name="Accent2 31" xfId="763" xr:uid="{00000000-0005-0000-0000-00002B030000}"/>
    <cellStyle name="Accent2 32" xfId="84" xr:uid="{00000000-0005-0000-0000-00006B000000}"/>
    <cellStyle name="Accent2 33" xfId="768" xr:uid="{00000000-0005-0000-0000-000030030000}"/>
    <cellStyle name="Accent2 4" xfId="1462" xr:uid="{00000000-0005-0000-0000-0000E6050000}"/>
    <cellStyle name="Accent2 4 2" xfId="662" xr:uid="{00000000-0005-0000-0000-0000C6020000}"/>
    <cellStyle name="Accent2 4 2 2" xfId="911" xr:uid="{00000000-0005-0000-0000-0000BF030000}"/>
    <cellStyle name="Accent2 4 3" xfId="669" xr:uid="{00000000-0005-0000-0000-0000CD020000}"/>
    <cellStyle name="Accent2 4 3 2" xfId="149" xr:uid="{00000000-0005-0000-0000-0000BA000000}"/>
    <cellStyle name="Accent2 5" xfId="405" xr:uid="{00000000-0005-0000-0000-0000C5010000}"/>
    <cellStyle name="Accent2 5 2" xfId="697" xr:uid="{00000000-0005-0000-0000-0000E9020000}"/>
    <cellStyle name="Accent2 5 2 2" xfId="1049" xr:uid="{00000000-0005-0000-0000-000049040000}"/>
    <cellStyle name="Accent2 5 3" xfId="706" xr:uid="{00000000-0005-0000-0000-0000F2020000}"/>
    <cellStyle name="Accent2 5 3 2" xfId="1064" xr:uid="{00000000-0005-0000-0000-000058040000}"/>
    <cellStyle name="Accent2 6" xfId="1464" xr:uid="{00000000-0005-0000-0000-0000E8050000}"/>
    <cellStyle name="Accent2 7" xfId="1467" xr:uid="{00000000-0005-0000-0000-0000EB050000}"/>
    <cellStyle name="Accent2 8" xfId="1067" xr:uid="{00000000-0005-0000-0000-00005B040000}"/>
    <cellStyle name="Accent2 9" xfId="1278" xr:uid="{00000000-0005-0000-0000-00002E050000}"/>
    <cellStyle name="Accent2_zahtevek" xfId="1028" xr:uid="{00000000-0005-0000-0000-000034040000}"/>
    <cellStyle name="Accent3 - 20%" xfId="944" xr:uid="{00000000-0005-0000-0000-0000E0030000}"/>
    <cellStyle name="Accent3 - 20% 2" xfId="1470" xr:uid="{00000000-0005-0000-0000-0000EE050000}"/>
    <cellStyle name="Accent3 - 20% 3" xfId="1472" xr:uid="{00000000-0005-0000-0000-0000F0050000}"/>
    <cellStyle name="Accent3 - 40%" xfId="1477" xr:uid="{00000000-0005-0000-0000-0000F5050000}"/>
    <cellStyle name="Accent3 - 40% 2" xfId="678" xr:uid="{00000000-0005-0000-0000-0000D6020000}"/>
    <cellStyle name="Accent3 - 40% 3" xfId="1479" xr:uid="{00000000-0005-0000-0000-0000F7050000}"/>
    <cellStyle name="Accent3 - 60%" xfId="909" xr:uid="{00000000-0005-0000-0000-0000BD030000}"/>
    <cellStyle name="Accent3 - 60% 2" xfId="898" xr:uid="{00000000-0005-0000-0000-0000B2030000}"/>
    <cellStyle name="Accent3 - 60% 3" xfId="1481" xr:uid="{00000000-0005-0000-0000-0000F9050000}"/>
    <cellStyle name="Accent3 - 60% 4" xfId="1482" xr:uid="{00000000-0005-0000-0000-0000FA050000}"/>
    <cellStyle name="Accent3 10" xfId="1338" xr:uid="{00000000-0005-0000-0000-00006A050000}"/>
    <cellStyle name="Accent3 11" xfId="1483" xr:uid="{00000000-0005-0000-0000-0000FB050000}"/>
    <cellStyle name="Accent3 12" xfId="1484" xr:uid="{00000000-0005-0000-0000-0000FC050000}"/>
    <cellStyle name="Accent3 13" xfId="1485" xr:uid="{00000000-0005-0000-0000-0000FD050000}"/>
    <cellStyle name="Accent3 14" xfId="1487" xr:uid="{00000000-0005-0000-0000-0000FF050000}"/>
    <cellStyle name="Accent3 15" xfId="1355" xr:uid="{00000000-0005-0000-0000-00007B050000}"/>
    <cellStyle name="Accent3 16" xfId="328" xr:uid="{00000000-0005-0000-0000-000078010000}"/>
    <cellStyle name="Accent3 17" xfId="337" xr:uid="{00000000-0005-0000-0000-000081010000}"/>
    <cellStyle name="Accent3 18" xfId="340" xr:uid="{00000000-0005-0000-0000-000084010000}"/>
    <cellStyle name="Accent3 19" xfId="344" xr:uid="{00000000-0005-0000-0000-000088010000}"/>
    <cellStyle name="Accent3 2" xfId="1226" xr:uid="{00000000-0005-0000-0000-0000FA040000}"/>
    <cellStyle name="Accent3 2 2" xfId="1216" xr:uid="{00000000-0005-0000-0000-0000F0040000}"/>
    <cellStyle name="Accent3 2 2 2" xfId="1488" xr:uid="{00000000-0005-0000-0000-000000060000}"/>
    <cellStyle name="Accent3 2 3" xfId="1489" xr:uid="{00000000-0005-0000-0000-000001060000}"/>
    <cellStyle name="Accent3 2 3 2" xfId="1490" xr:uid="{00000000-0005-0000-0000-000002060000}"/>
    <cellStyle name="Accent3 2 4" xfId="1491" xr:uid="{00000000-0005-0000-0000-000003060000}"/>
    <cellStyle name="Accent3 20" xfId="1354" xr:uid="{00000000-0005-0000-0000-00007A050000}"/>
    <cellStyle name="Accent3 21" xfId="327" xr:uid="{00000000-0005-0000-0000-000077010000}"/>
    <cellStyle name="Accent3 22" xfId="336" xr:uid="{00000000-0005-0000-0000-000080010000}"/>
    <cellStyle name="Accent3 23" xfId="339" xr:uid="{00000000-0005-0000-0000-000083010000}"/>
    <cellStyle name="Accent3 24" xfId="343" xr:uid="{00000000-0005-0000-0000-000087010000}"/>
    <cellStyle name="Accent3 25" xfId="348" xr:uid="{00000000-0005-0000-0000-00008C010000}"/>
    <cellStyle name="Accent3 26" xfId="352" xr:uid="{00000000-0005-0000-0000-000090010000}"/>
    <cellStyle name="Accent3 27" xfId="1493" xr:uid="{00000000-0005-0000-0000-000005060000}"/>
    <cellStyle name="Accent3 28" xfId="1476" xr:uid="{00000000-0005-0000-0000-0000F4050000}"/>
    <cellStyle name="Accent3 29" xfId="1351" xr:uid="{00000000-0005-0000-0000-000077050000}"/>
    <cellStyle name="Accent3 3" xfId="1494" xr:uid="{00000000-0005-0000-0000-000006060000}"/>
    <cellStyle name="Accent3 3 2" xfId="1495" xr:uid="{00000000-0005-0000-0000-000007060000}"/>
    <cellStyle name="Accent3 3 2 2" xfId="1496" xr:uid="{00000000-0005-0000-0000-000008060000}"/>
    <cellStyle name="Accent3 3 3" xfId="1344" xr:uid="{00000000-0005-0000-0000-000070050000}"/>
    <cellStyle name="Accent3 3 3 2" xfId="1498" xr:uid="{00000000-0005-0000-0000-00000A060000}"/>
    <cellStyle name="Accent3 30" xfId="347" xr:uid="{00000000-0005-0000-0000-00008B010000}"/>
    <cellStyle name="Accent3 31" xfId="351" xr:uid="{00000000-0005-0000-0000-00008F010000}"/>
    <cellStyle name="Accent3 32" xfId="1492" xr:uid="{00000000-0005-0000-0000-000004060000}"/>
    <cellStyle name="Accent3 33" xfId="1475" xr:uid="{00000000-0005-0000-0000-0000F3050000}"/>
    <cellStyle name="Accent3 4" xfId="4" xr:uid="{00000000-0005-0000-0000-000005000000}"/>
    <cellStyle name="Accent3 4 2" xfId="790" xr:uid="{00000000-0005-0000-0000-000046030000}"/>
    <cellStyle name="Accent3 4 2 2" xfId="1499" xr:uid="{00000000-0005-0000-0000-00000B060000}"/>
    <cellStyle name="Accent3 4 3" xfId="795" xr:uid="{00000000-0005-0000-0000-00004B030000}"/>
    <cellStyle name="Accent3 4 3 2" xfId="1501" xr:uid="{00000000-0005-0000-0000-00000D060000}"/>
    <cellStyle name="Accent3 5" xfId="970" xr:uid="{00000000-0005-0000-0000-0000FA030000}"/>
    <cellStyle name="Accent3 5 2" xfId="141" xr:uid="{00000000-0005-0000-0000-0000B0000000}"/>
    <cellStyle name="Accent3 5 2 2" xfId="888" xr:uid="{00000000-0005-0000-0000-0000A8030000}"/>
    <cellStyle name="Accent3 5 3" xfId="819" xr:uid="{00000000-0005-0000-0000-000063030000}"/>
    <cellStyle name="Accent3 5 3 2" xfId="1505" xr:uid="{00000000-0005-0000-0000-000011060000}"/>
    <cellStyle name="Accent3 6" xfId="1506" xr:uid="{00000000-0005-0000-0000-000012060000}"/>
    <cellStyle name="Accent3 7" xfId="1507" xr:uid="{00000000-0005-0000-0000-000013060000}"/>
    <cellStyle name="Accent3 8" xfId="1373" xr:uid="{00000000-0005-0000-0000-00008D050000}"/>
    <cellStyle name="Accent3 9" xfId="1510" xr:uid="{00000000-0005-0000-0000-000016060000}"/>
    <cellStyle name="Accent3_zahtevek" xfId="1245" xr:uid="{00000000-0005-0000-0000-00000D050000}"/>
    <cellStyle name="Accent4 - 20%" xfId="1513" xr:uid="{00000000-0005-0000-0000-000019060000}"/>
    <cellStyle name="Accent4 - 20% 2" xfId="1148" xr:uid="{00000000-0005-0000-0000-0000AC040000}"/>
    <cellStyle name="Accent4 - 20% 3" xfId="1515" xr:uid="{00000000-0005-0000-0000-00001B060000}"/>
    <cellStyle name="Accent4 - 20% 4" xfId="1516" xr:uid="{00000000-0005-0000-0000-00001C060000}"/>
    <cellStyle name="Accent4 - 40%" xfId="1517" xr:uid="{00000000-0005-0000-0000-00001D060000}"/>
    <cellStyle name="Accent4 - 40% 2" xfId="1232" xr:uid="{00000000-0005-0000-0000-000000050000}"/>
    <cellStyle name="Accent4 - 40% 3" xfId="1519" xr:uid="{00000000-0005-0000-0000-00001F060000}"/>
    <cellStyle name="Accent4 - 40% 4" xfId="1443" xr:uid="{00000000-0005-0000-0000-0000D3050000}"/>
    <cellStyle name="Accent4 - 60%" xfId="1521" xr:uid="{00000000-0005-0000-0000-000021060000}"/>
    <cellStyle name="Accent4 - 60% 2" xfId="1523" xr:uid="{00000000-0005-0000-0000-000023060000}"/>
    <cellStyle name="Accent4 - 60% 3" xfId="1527" xr:uid="{00000000-0005-0000-0000-000027060000}"/>
    <cellStyle name="Accent4 - 60% 4" xfId="1534" xr:uid="{00000000-0005-0000-0000-00002E060000}"/>
    <cellStyle name="Accent4 10" xfId="1535" xr:uid="{00000000-0005-0000-0000-00002F060000}"/>
    <cellStyle name="Accent4 11" xfId="1536" xr:uid="{00000000-0005-0000-0000-000030060000}"/>
    <cellStyle name="Accent4 12" xfId="1539" xr:uid="{00000000-0005-0000-0000-000033060000}"/>
    <cellStyle name="Accent4 13" xfId="1543" xr:uid="{00000000-0005-0000-0000-000037060000}"/>
    <cellStyle name="Accent4 14" xfId="1545" xr:uid="{00000000-0005-0000-0000-000039060000}"/>
    <cellStyle name="Accent4 15" xfId="1269" xr:uid="{00000000-0005-0000-0000-000025050000}"/>
    <cellStyle name="Accent4 16" xfId="519" xr:uid="{00000000-0005-0000-0000-000037020000}"/>
    <cellStyle name="Accent4 17" xfId="1084" xr:uid="{00000000-0005-0000-0000-00006C040000}"/>
    <cellStyle name="Accent4 18" xfId="18" xr:uid="{00000000-0005-0000-0000-000016000000}"/>
    <cellStyle name="Accent4 19" xfId="1088" xr:uid="{00000000-0005-0000-0000-000070040000}"/>
    <cellStyle name="Accent4 2" xfId="216" xr:uid="{00000000-0005-0000-0000-000005010000}"/>
    <cellStyle name="Accent4 2 2" xfId="1244" xr:uid="{00000000-0005-0000-0000-00000C050000}"/>
    <cellStyle name="Accent4 2 2 2" xfId="1546" xr:uid="{00000000-0005-0000-0000-00003A060000}"/>
    <cellStyle name="Accent4 2 3" xfId="1547" xr:uid="{00000000-0005-0000-0000-00003B060000}"/>
    <cellStyle name="Accent4 2 3 2" xfId="182" xr:uid="{00000000-0005-0000-0000-0000E1000000}"/>
    <cellStyle name="Accent4 2 4" xfId="1548" xr:uid="{00000000-0005-0000-0000-00003C060000}"/>
    <cellStyle name="Accent4 20" xfId="1268" xr:uid="{00000000-0005-0000-0000-000024050000}"/>
    <cellStyle name="Accent4 21" xfId="518" xr:uid="{00000000-0005-0000-0000-000036020000}"/>
    <cellStyle name="Accent4 22" xfId="1083" xr:uid="{00000000-0005-0000-0000-00006B040000}"/>
    <cellStyle name="Accent4 23" xfId="17" xr:uid="{00000000-0005-0000-0000-000015000000}"/>
    <cellStyle name="Accent4 24" xfId="1087" xr:uid="{00000000-0005-0000-0000-00006F040000}"/>
    <cellStyle name="Accent4 25" xfId="1090" xr:uid="{00000000-0005-0000-0000-000072040000}"/>
    <cellStyle name="Accent4 26" xfId="1095" xr:uid="{00000000-0005-0000-0000-000077040000}"/>
    <cellStyle name="Accent4 27" xfId="1549" xr:uid="{00000000-0005-0000-0000-00003D060000}"/>
    <cellStyle name="Accent4 28" xfId="1551" xr:uid="{00000000-0005-0000-0000-00003F060000}"/>
    <cellStyle name="Accent4 29" xfId="1553" xr:uid="{00000000-0005-0000-0000-000041060000}"/>
    <cellStyle name="Accent4 3" xfId="1554" xr:uid="{00000000-0005-0000-0000-000042060000}"/>
    <cellStyle name="Accent4 3 2" xfId="1474" xr:uid="{00000000-0005-0000-0000-0000F2050000}"/>
    <cellStyle name="Accent4 3 2 2" xfId="681" xr:uid="{00000000-0005-0000-0000-0000D9020000}"/>
    <cellStyle name="Accent4 3 3" xfId="1350" xr:uid="{00000000-0005-0000-0000-000076050000}"/>
    <cellStyle name="Accent4 3 3 2" xfId="1557" xr:uid="{00000000-0005-0000-0000-000045060000}"/>
    <cellStyle name="Accent4 30" xfId="1091" xr:uid="{00000000-0005-0000-0000-000073040000}"/>
    <cellStyle name="Accent4 31" xfId="1096" xr:uid="{00000000-0005-0000-0000-000078040000}"/>
    <cellStyle name="Accent4 32" xfId="1550" xr:uid="{00000000-0005-0000-0000-00003E060000}"/>
    <cellStyle name="Accent4 33" xfId="1552" xr:uid="{00000000-0005-0000-0000-000040060000}"/>
    <cellStyle name="Accent4 4" xfId="1558" xr:uid="{00000000-0005-0000-0000-000046060000}"/>
    <cellStyle name="Accent4 4 2" xfId="893" xr:uid="{00000000-0005-0000-0000-0000AD030000}"/>
    <cellStyle name="Accent4 4 2 2" xfId="810" xr:uid="{00000000-0005-0000-0000-00005A030000}"/>
    <cellStyle name="Accent4 4 3" xfId="293" xr:uid="{00000000-0005-0000-0000-000055010000}"/>
    <cellStyle name="Accent4 4 3 2" xfId="1559" xr:uid="{00000000-0005-0000-0000-000047060000}"/>
    <cellStyle name="Accent4 5" xfId="1560" xr:uid="{00000000-0005-0000-0000-000048060000}"/>
    <cellStyle name="Accent4 5 2" xfId="908" xr:uid="{00000000-0005-0000-0000-0000BC030000}"/>
    <cellStyle name="Accent4 5 2 2" xfId="897" xr:uid="{00000000-0005-0000-0000-0000B1030000}"/>
    <cellStyle name="Accent4 5 3" xfId="302" xr:uid="{00000000-0005-0000-0000-00005E010000}"/>
    <cellStyle name="Accent4 5 3 2" xfId="1561" xr:uid="{00000000-0005-0000-0000-000049060000}"/>
    <cellStyle name="Accent4 6" xfId="1562" xr:uid="{00000000-0005-0000-0000-00004A060000}"/>
    <cellStyle name="Accent4 7" xfId="1563" xr:uid="{00000000-0005-0000-0000-00004B060000}"/>
    <cellStyle name="Accent4 8" xfId="1565" xr:uid="{00000000-0005-0000-0000-00004D060000}"/>
    <cellStyle name="Accent4 9" xfId="1566" xr:uid="{00000000-0005-0000-0000-00004E060000}"/>
    <cellStyle name="Accent4_zahtevek" xfId="1567" xr:uid="{00000000-0005-0000-0000-00004F060000}"/>
    <cellStyle name="Accent5 - 20%" xfId="1258" xr:uid="{00000000-0005-0000-0000-00001A050000}"/>
    <cellStyle name="Accent5 - 20% 2" xfId="1568" xr:uid="{00000000-0005-0000-0000-000050060000}"/>
    <cellStyle name="Accent5 - 20% 3" xfId="1569" xr:uid="{00000000-0005-0000-0000-000051060000}"/>
    <cellStyle name="Accent5 - 20% 4" xfId="1570" xr:uid="{00000000-0005-0000-0000-000052060000}"/>
    <cellStyle name="Accent5 - 40%" xfId="1571" xr:uid="{00000000-0005-0000-0000-000053060000}"/>
    <cellStyle name="Accent5 - 40% 2" xfId="365" xr:uid="{00000000-0005-0000-0000-00009D010000}"/>
    <cellStyle name="Accent5 - 40% 3" xfId="850" xr:uid="{00000000-0005-0000-0000-000082030000}"/>
    <cellStyle name="Accent5 - 40% 4" xfId="1305" xr:uid="{00000000-0005-0000-0000-000049050000}"/>
    <cellStyle name="Accent5 - 60%" xfId="1572" xr:uid="{00000000-0005-0000-0000-000054060000}"/>
    <cellStyle name="Accent5 - 60% 2" xfId="1573" xr:uid="{00000000-0005-0000-0000-000055060000}"/>
    <cellStyle name="Accent5 - 60% 3" xfId="1574" xr:uid="{00000000-0005-0000-0000-000056060000}"/>
    <cellStyle name="Accent5 10" xfId="1575" xr:uid="{00000000-0005-0000-0000-000057060000}"/>
    <cellStyle name="Accent5 11" xfId="1576" xr:uid="{00000000-0005-0000-0000-000058060000}"/>
    <cellStyle name="Accent5 12" xfId="1577" xr:uid="{00000000-0005-0000-0000-000059060000}"/>
    <cellStyle name="Accent5 13" xfId="1578" xr:uid="{00000000-0005-0000-0000-00005A060000}"/>
    <cellStyle name="Accent5 14" xfId="1579" xr:uid="{00000000-0005-0000-0000-00005B060000}"/>
    <cellStyle name="Accent5 15" xfId="1581" xr:uid="{00000000-0005-0000-0000-00005D060000}"/>
    <cellStyle name="Accent5 16" xfId="1583" xr:uid="{00000000-0005-0000-0000-00005F060000}"/>
    <cellStyle name="Accent5 17" xfId="587" xr:uid="{00000000-0005-0000-0000-00007B020000}"/>
    <cellStyle name="Accent5 18" xfId="595" xr:uid="{00000000-0005-0000-0000-000083020000}"/>
    <cellStyle name="Accent5 19" xfId="10" xr:uid="{00000000-0005-0000-0000-00000D000000}"/>
    <cellStyle name="Accent5 2" xfId="1585" xr:uid="{00000000-0005-0000-0000-000061060000}"/>
    <cellStyle name="Accent5 2 2" xfId="1586" xr:uid="{00000000-0005-0000-0000-000062060000}"/>
    <cellStyle name="Accent5 2 2 2" xfId="1587" xr:uid="{00000000-0005-0000-0000-000063060000}"/>
    <cellStyle name="Accent5 2 3" xfId="1588" xr:uid="{00000000-0005-0000-0000-000064060000}"/>
    <cellStyle name="Accent5 2 3 2" xfId="1590" xr:uid="{00000000-0005-0000-0000-000066060000}"/>
    <cellStyle name="Accent5 20" xfId="1582" xr:uid="{00000000-0005-0000-0000-00005E060000}"/>
    <cellStyle name="Accent5 21" xfId="1584" xr:uid="{00000000-0005-0000-0000-000060060000}"/>
    <cellStyle name="Accent5 22" xfId="588" xr:uid="{00000000-0005-0000-0000-00007C020000}"/>
    <cellStyle name="Accent5 23" xfId="596" xr:uid="{00000000-0005-0000-0000-000084020000}"/>
    <cellStyle name="Accent5 24" xfId="11" xr:uid="{00000000-0005-0000-0000-00000E000000}"/>
    <cellStyle name="Accent5 25" xfId="25" xr:uid="{00000000-0005-0000-0000-000020000000}"/>
    <cellStyle name="Accent5 26" xfId="603" xr:uid="{00000000-0005-0000-0000-00008B020000}"/>
    <cellStyle name="Accent5 27" xfId="605" xr:uid="{00000000-0005-0000-0000-00008D020000}"/>
    <cellStyle name="Accent5 28" xfId="1592" xr:uid="{00000000-0005-0000-0000-000068060000}"/>
    <cellStyle name="Accent5 29" xfId="1594" xr:uid="{00000000-0005-0000-0000-00006A060000}"/>
    <cellStyle name="Accent5 3" xfId="1595" xr:uid="{00000000-0005-0000-0000-00006B060000}"/>
    <cellStyle name="Accent5 3 2" xfId="1596" xr:uid="{00000000-0005-0000-0000-00006C060000}"/>
    <cellStyle name="Accent5 3 2 2" xfId="1597" xr:uid="{00000000-0005-0000-0000-00006D060000}"/>
    <cellStyle name="Accent5 3 3" xfId="1357" xr:uid="{00000000-0005-0000-0000-00007D050000}"/>
    <cellStyle name="Accent5 3 3 2" xfId="1598" xr:uid="{00000000-0005-0000-0000-00006E060000}"/>
    <cellStyle name="Accent5 30" xfId="26" xr:uid="{00000000-0005-0000-0000-000021000000}"/>
    <cellStyle name="Accent5 31" xfId="604" xr:uid="{00000000-0005-0000-0000-00008C020000}"/>
    <cellStyle name="Accent5 32" xfId="606" xr:uid="{00000000-0005-0000-0000-00008E020000}"/>
    <cellStyle name="Accent5 33" xfId="1593" xr:uid="{00000000-0005-0000-0000-000069060000}"/>
    <cellStyle name="Accent5 4" xfId="1600" xr:uid="{00000000-0005-0000-0000-000070060000}"/>
    <cellStyle name="Accent5 4 2" xfId="1601" xr:uid="{00000000-0005-0000-0000-000071060000}"/>
    <cellStyle name="Accent5 4 2 2" xfId="1602" xr:uid="{00000000-0005-0000-0000-000072060000}"/>
    <cellStyle name="Accent5 4 3" xfId="331" xr:uid="{00000000-0005-0000-0000-00007B010000}"/>
    <cellStyle name="Accent5 4 3 2" xfId="1603" xr:uid="{00000000-0005-0000-0000-000073060000}"/>
    <cellStyle name="Accent5 5" xfId="1604" xr:uid="{00000000-0005-0000-0000-000074060000}"/>
    <cellStyle name="Accent5 5 2" xfId="1605" xr:uid="{00000000-0005-0000-0000-000075060000}"/>
    <cellStyle name="Accent5 5 2 2" xfId="1606" xr:uid="{00000000-0005-0000-0000-000076060000}"/>
    <cellStyle name="Accent5 5 3" xfId="1609" xr:uid="{00000000-0005-0000-0000-000079060000}"/>
    <cellStyle name="Accent5 5 3 2" xfId="955" xr:uid="{00000000-0005-0000-0000-0000EB030000}"/>
    <cellStyle name="Accent5 6" xfId="1610" xr:uid="{00000000-0005-0000-0000-00007A060000}"/>
    <cellStyle name="Accent5 7" xfId="1611" xr:uid="{00000000-0005-0000-0000-00007B060000}"/>
    <cellStyle name="Accent5 8" xfId="1612" xr:uid="{00000000-0005-0000-0000-00007C060000}"/>
    <cellStyle name="Accent5 9" xfId="1613" xr:uid="{00000000-0005-0000-0000-00007D060000}"/>
    <cellStyle name="Accent5_zahtevek" xfId="123" xr:uid="{00000000-0005-0000-0000-00009C000000}"/>
    <cellStyle name="Accent6 - 20%" xfId="1614" xr:uid="{00000000-0005-0000-0000-00007E060000}"/>
    <cellStyle name="Accent6 - 20% 2" xfId="341" xr:uid="{00000000-0005-0000-0000-000085010000}"/>
    <cellStyle name="Accent6 - 20% 3" xfId="345" xr:uid="{00000000-0005-0000-0000-000089010000}"/>
    <cellStyle name="Accent6 - 40%" xfId="1617" xr:uid="{00000000-0005-0000-0000-000081060000}"/>
    <cellStyle name="Accent6 - 40% 2" xfId="1623" xr:uid="{00000000-0005-0000-0000-000087060000}"/>
    <cellStyle name="Accent6 - 40% 3" xfId="1629" xr:uid="{00000000-0005-0000-0000-00008D060000}"/>
    <cellStyle name="Accent6 - 40% 4" xfId="1632" xr:uid="{00000000-0005-0000-0000-000090060000}"/>
    <cellStyle name="Accent6 - 60%" xfId="1638" xr:uid="{00000000-0005-0000-0000-000096060000}"/>
    <cellStyle name="Accent6 - 60% 2" xfId="1640" xr:uid="{00000000-0005-0000-0000-000098060000}"/>
    <cellStyle name="Accent6 - 60% 3" xfId="1642" xr:uid="{00000000-0005-0000-0000-00009A060000}"/>
    <cellStyle name="Accent6 - 60% 4" xfId="1646" xr:uid="{00000000-0005-0000-0000-00009E060000}"/>
    <cellStyle name="Accent6 10" xfId="1647" xr:uid="{00000000-0005-0000-0000-00009F060000}"/>
    <cellStyle name="Accent6 11" xfId="1648" xr:uid="{00000000-0005-0000-0000-0000A0060000}"/>
    <cellStyle name="Accent6 12" xfId="1650" xr:uid="{00000000-0005-0000-0000-0000A2060000}"/>
    <cellStyle name="Accent6 13" xfId="1652" xr:uid="{00000000-0005-0000-0000-0000A4060000}"/>
    <cellStyle name="Accent6 14" xfId="1654" xr:uid="{00000000-0005-0000-0000-0000A6060000}"/>
    <cellStyle name="Accent6 15" xfId="1655" xr:uid="{00000000-0005-0000-0000-0000A7060000}"/>
    <cellStyle name="Accent6 16" xfId="1657" xr:uid="{00000000-0005-0000-0000-0000A9060000}"/>
    <cellStyle name="Accent6 17" xfId="1134" xr:uid="{00000000-0005-0000-0000-00009E040000}"/>
    <cellStyle name="Accent6 18" xfId="1659" xr:uid="{00000000-0005-0000-0000-0000AB060000}"/>
    <cellStyle name="Accent6 19" xfId="1661" xr:uid="{00000000-0005-0000-0000-0000AD060000}"/>
    <cellStyle name="Accent6 2" xfId="1246" xr:uid="{00000000-0005-0000-0000-00000E050000}"/>
    <cellStyle name="Accent6 2 2" xfId="1664" xr:uid="{00000000-0005-0000-0000-0000B0060000}"/>
    <cellStyle name="Accent6 2 2 2" xfId="1665" xr:uid="{00000000-0005-0000-0000-0000B1060000}"/>
    <cellStyle name="Accent6 2 3" xfId="1667" xr:uid="{00000000-0005-0000-0000-0000B3060000}"/>
    <cellStyle name="Accent6 2 3 2" xfId="1669" xr:uid="{00000000-0005-0000-0000-0000B5060000}"/>
    <cellStyle name="Accent6 20" xfId="1656" xr:uid="{00000000-0005-0000-0000-0000A8060000}"/>
    <cellStyle name="Accent6 21" xfId="1658" xr:uid="{00000000-0005-0000-0000-0000AA060000}"/>
    <cellStyle name="Accent6 22" xfId="1135" xr:uid="{00000000-0005-0000-0000-00009F040000}"/>
    <cellStyle name="Accent6 23" xfId="1660" xr:uid="{00000000-0005-0000-0000-0000AC060000}"/>
    <cellStyle name="Accent6 24" xfId="1662" xr:uid="{00000000-0005-0000-0000-0000AE060000}"/>
    <cellStyle name="Accent6 25" xfId="1671" xr:uid="{00000000-0005-0000-0000-0000B7060000}"/>
    <cellStyle name="Accent6 26" xfId="1675" xr:uid="{00000000-0005-0000-0000-0000BB060000}"/>
    <cellStyle name="Accent6 27" xfId="1677" xr:uid="{00000000-0005-0000-0000-0000BD060000}"/>
    <cellStyle name="Accent6 28" xfId="1679" xr:uid="{00000000-0005-0000-0000-0000BF060000}"/>
    <cellStyle name="Accent6 29" xfId="1682" xr:uid="{00000000-0005-0000-0000-0000C2060000}"/>
    <cellStyle name="Accent6 3" xfId="1683" xr:uid="{00000000-0005-0000-0000-0000C3060000}"/>
    <cellStyle name="Accent6 3 2" xfId="184" xr:uid="{00000000-0005-0000-0000-0000E3000000}"/>
    <cellStyle name="Accent6 3 2 2" xfId="1685" xr:uid="{00000000-0005-0000-0000-0000C5060000}"/>
    <cellStyle name="Accent6 3 3" xfId="1361" xr:uid="{00000000-0005-0000-0000-000081050000}"/>
    <cellStyle name="Accent6 3 3 2" xfId="1686" xr:uid="{00000000-0005-0000-0000-0000C6060000}"/>
    <cellStyle name="Accent6 30" xfId="1672" xr:uid="{00000000-0005-0000-0000-0000B8060000}"/>
    <cellStyle name="Accent6 31" xfId="1676" xr:uid="{00000000-0005-0000-0000-0000BC060000}"/>
    <cellStyle name="Accent6 32" xfId="1678" xr:uid="{00000000-0005-0000-0000-0000BE060000}"/>
    <cellStyle name="Accent6 33" xfId="1680" xr:uid="{00000000-0005-0000-0000-0000C0060000}"/>
    <cellStyle name="Accent6 4" xfId="1688" xr:uid="{00000000-0005-0000-0000-0000C8060000}"/>
    <cellStyle name="Accent6 4 2" xfId="1689" xr:uid="{00000000-0005-0000-0000-0000C9060000}"/>
    <cellStyle name="Accent6 4 2 2" xfId="1691" xr:uid="{00000000-0005-0000-0000-0000CB060000}"/>
    <cellStyle name="Accent6 4 3" xfId="370" xr:uid="{00000000-0005-0000-0000-0000A2010000}"/>
    <cellStyle name="Accent6 4 3 2" xfId="1692" xr:uid="{00000000-0005-0000-0000-0000CC060000}"/>
    <cellStyle name="Accent6 5" xfId="1693" xr:uid="{00000000-0005-0000-0000-0000CD060000}"/>
    <cellStyle name="Accent6 5 2" xfId="109" xr:uid="{00000000-0005-0000-0000-00008A000000}"/>
    <cellStyle name="Accent6 5 2 2" xfId="1695" xr:uid="{00000000-0005-0000-0000-0000CF060000}"/>
    <cellStyle name="Accent6 5 3" xfId="1696" xr:uid="{00000000-0005-0000-0000-0000D0060000}"/>
    <cellStyle name="Accent6 5 3 2" xfId="1697" xr:uid="{00000000-0005-0000-0000-0000D1060000}"/>
    <cellStyle name="Accent6 6" xfId="1698" xr:uid="{00000000-0005-0000-0000-0000D2060000}"/>
    <cellStyle name="Accent6 7" xfId="1699" xr:uid="{00000000-0005-0000-0000-0000D3060000}"/>
    <cellStyle name="Accent6 8" xfId="1700" xr:uid="{00000000-0005-0000-0000-0000D4060000}"/>
    <cellStyle name="Accent6 9" xfId="1701" xr:uid="{00000000-0005-0000-0000-0000D5060000}"/>
    <cellStyle name="Accent6_zahtevek" xfId="379" xr:uid="{00000000-0005-0000-0000-0000AB010000}"/>
    <cellStyle name="Bad 2" xfId="1340" xr:uid="{00000000-0005-0000-0000-00006C050000}"/>
    <cellStyle name="Bad 2 2" xfId="1343" xr:uid="{00000000-0005-0000-0000-00006F050000}"/>
    <cellStyle name="Bad 2 2 2" xfId="1497" xr:uid="{00000000-0005-0000-0000-000009060000}"/>
    <cellStyle name="Bad 2 3" xfId="1702" xr:uid="{00000000-0005-0000-0000-0000D6060000}"/>
    <cellStyle name="Bad 2 3 2" xfId="1703" xr:uid="{00000000-0005-0000-0000-0000D7060000}"/>
    <cellStyle name="Bad 2 4" xfId="1704" xr:uid="{00000000-0005-0000-0000-0000D8060000}"/>
    <cellStyle name="Bad 3" xfId="46" xr:uid="{00000000-0005-0000-0000-000039000000}"/>
    <cellStyle name="Bad 3 2" xfId="799" xr:uid="{00000000-0005-0000-0000-00004F030000}"/>
    <cellStyle name="Bad 3 2 2" xfId="1503" xr:uid="{00000000-0005-0000-0000-00000F060000}"/>
    <cellStyle name="Bad 3 3" xfId="805" xr:uid="{00000000-0005-0000-0000-000055030000}"/>
    <cellStyle name="Bad 3 3 2" xfId="1706" xr:uid="{00000000-0005-0000-0000-0000DA060000}"/>
    <cellStyle name="Bad 4" xfId="1346" xr:uid="{00000000-0005-0000-0000-000072050000}"/>
    <cellStyle name="Bad 4 2" xfId="822" xr:uid="{00000000-0005-0000-0000-000066030000}"/>
    <cellStyle name="Bad 4 2 2" xfId="1504" xr:uid="{00000000-0005-0000-0000-000010060000}"/>
    <cellStyle name="Bad 4 3" xfId="1707" xr:uid="{00000000-0005-0000-0000-0000DB060000}"/>
    <cellStyle name="Bad 4 3 2" xfId="1708" xr:uid="{00000000-0005-0000-0000-0000DC060000}"/>
    <cellStyle name="Bad 5" xfId="1150" xr:uid="{00000000-0005-0000-0000-0000AE040000}"/>
    <cellStyle name="Bad 5 2" xfId="837" xr:uid="{00000000-0005-0000-0000-000075030000}"/>
    <cellStyle name="Bad 5 2 2" xfId="101" xr:uid="{00000000-0005-0000-0000-000080000000}"/>
    <cellStyle name="Bad 5 3" xfId="1709" xr:uid="{00000000-0005-0000-0000-0000DD060000}"/>
    <cellStyle name="Bad 5 3 2" xfId="1710" xr:uid="{00000000-0005-0000-0000-0000DE060000}"/>
    <cellStyle name="Bad 6" xfId="1236" xr:uid="{00000000-0005-0000-0000-000004050000}"/>
    <cellStyle name="Calcolo" xfId="67" xr:uid="{00000000-0005-0000-0000-000054000000}"/>
    <cellStyle name="Calculation 2" xfId="1711" xr:uid="{00000000-0005-0000-0000-0000DF060000}"/>
    <cellStyle name="Calculation 2 2" xfId="1713" xr:uid="{00000000-0005-0000-0000-0000E1060000}"/>
    <cellStyle name="Calculation 2 2 2" xfId="1221" xr:uid="{00000000-0005-0000-0000-0000F5040000}"/>
    <cellStyle name="Calculation 2 3" xfId="1714" xr:uid="{00000000-0005-0000-0000-0000E2060000}"/>
    <cellStyle name="Calculation 2 3 2" xfId="160" xr:uid="{00000000-0005-0000-0000-0000C7000000}"/>
    <cellStyle name="Calculation 2 4" xfId="190" xr:uid="{00000000-0005-0000-0000-0000E9000000}"/>
    <cellStyle name="Calculation 2 5" xfId="996" xr:uid="{00000000-0005-0000-0000-000014040000}"/>
    <cellStyle name="Calculation 3" xfId="1715" xr:uid="{00000000-0005-0000-0000-0000E3060000}"/>
    <cellStyle name="Calculation 3 2" xfId="1716" xr:uid="{00000000-0005-0000-0000-0000E4060000}"/>
    <cellStyle name="Calculation 3 2 2" xfId="1717" xr:uid="{00000000-0005-0000-0000-0000E5060000}"/>
    <cellStyle name="Calculation 3 3" xfId="1720" xr:uid="{00000000-0005-0000-0000-0000E8060000}"/>
    <cellStyle name="Calculation 3 3 2" xfId="1721" xr:uid="{00000000-0005-0000-0000-0000E9060000}"/>
    <cellStyle name="Calculation 4" xfId="1724" xr:uid="{00000000-0005-0000-0000-0000EC060000}"/>
    <cellStyle name="Calculation 4 2" xfId="1725" xr:uid="{00000000-0005-0000-0000-0000ED060000}"/>
    <cellStyle name="Calculation 4 2 2" xfId="1726" xr:uid="{00000000-0005-0000-0000-0000EE060000}"/>
    <cellStyle name="Calculation 4 3" xfId="1729" xr:uid="{00000000-0005-0000-0000-0000F1060000}"/>
    <cellStyle name="Calculation 4 3 2" xfId="1730" xr:uid="{00000000-0005-0000-0000-0000F2060000}"/>
    <cellStyle name="Calculation 5" xfId="1734" xr:uid="{00000000-0005-0000-0000-0000F6060000}"/>
    <cellStyle name="Calculation 5 2" xfId="1735" xr:uid="{00000000-0005-0000-0000-0000F7060000}"/>
    <cellStyle name="Calculation 5 2 2" xfId="1736" xr:uid="{00000000-0005-0000-0000-0000F8060000}"/>
    <cellStyle name="Calculation 5 3" xfId="1737" xr:uid="{00000000-0005-0000-0000-0000F9060000}"/>
    <cellStyle name="Calculation 5 3 2" xfId="1417" xr:uid="{00000000-0005-0000-0000-0000B9050000}"/>
    <cellStyle name="Calculation 6" xfId="1738" xr:uid="{00000000-0005-0000-0000-0000FA060000}"/>
    <cellStyle name="Calculation_zahtevek" xfId="1190" xr:uid="{00000000-0005-0000-0000-0000D6040000}"/>
    <cellStyle name="Cella collegata" xfId="90" xr:uid="{00000000-0005-0000-0000-000071000000}"/>
    <cellStyle name="Cella da controllare" xfId="1739" xr:uid="{00000000-0005-0000-0000-0000FB060000}"/>
    <cellStyle name="Check Cell 2" xfId="1740" xr:uid="{00000000-0005-0000-0000-0000FC060000}"/>
    <cellStyle name="Check Cell 2 2" xfId="1741" xr:uid="{00000000-0005-0000-0000-0000FD060000}"/>
    <cellStyle name="Check Cell 2 2 2" xfId="349" xr:uid="{00000000-0005-0000-0000-00008D010000}"/>
    <cellStyle name="Check Cell 2 3" xfId="1743" xr:uid="{00000000-0005-0000-0000-0000FF060000}"/>
    <cellStyle name="Check Cell 2 3 2" xfId="381" xr:uid="{00000000-0005-0000-0000-0000AD010000}"/>
    <cellStyle name="Check Cell 3" xfId="1744" xr:uid="{00000000-0005-0000-0000-000000070000}"/>
    <cellStyle name="Check Cell 3 2" xfId="1745" xr:uid="{00000000-0005-0000-0000-000001070000}"/>
    <cellStyle name="Check Cell 3 2 2" xfId="471" xr:uid="{00000000-0005-0000-0000-000007020000}"/>
    <cellStyle name="Check Cell 3 3" xfId="1746" xr:uid="{00000000-0005-0000-0000-000002070000}"/>
    <cellStyle name="Check Cell 3 3 2" xfId="499" xr:uid="{00000000-0005-0000-0000-000023020000}"/>
    <cellStyle name="Check Cell 4" xfId="1747" xr:uid="{00000000-0005-0000-0000-000003070000}"/>
    <cellStyle name="Check Cell 4 2" xfId="1748" xr:uid="{00000000-0005-0000-0000-000004070000}"/>
    <cellStyle name="Check Cell 4 2 2" xfId="1633" xr:uid="{00000000-0005-0000-0000-000091060000}"/>
    <cellStyle name="Check Cell 4 3" xfId="1749" xr:uid="{00000000-0005-0000-0000-000005070000}"/>
    <cellStyle name="Check Cell 4 3 2" xfId="1751" xr:uid="{00000000-0005-0000-0000-000007070000}"/>
    <cellStyle name="Check Cell 5" xfId="1752" xr:uid="{00000000-0005-0000-0000-000008070000}"/>
    <cellStyle name="Check Cell 5 2" xfId="1753" xr:uid="{00000000-0005-0000-0000-000009070000}"/>
    <cellStyle name="Check Cell 5 2 2" xfId="704" xr:uid="{00000000-0005-0000-0000-0000F0020000}"/>
    <cellStyle name="Check Cell 5 3" xfId="1754" xr:uid="{00000000-0005-0000-0000-00000A070000}"/>
    <cellStyle name="Check Cell 5 3 2" xfId="739" xr:uid="{00000000-0005-0000-0000-000013030000}"/>
    <cellStyle name="Check Cell 6" xfId="409" xr:uid="{00000000-0005-0000-0000-0000C9010000}"/>
    <cellStyle name="Colore 1" xfId="1755" xr:uid="{00000000-0005-0000-0000-00000B070000}"/>
    <cellStyle name="Colore 2" xfId="245" xr:uid="{00000000-0005-0000-0000-000025010000}"/>
    <cellStyle name="Colore 3" xfId="254" xr:uid="{00000000-0005-0000-0000-00002E010000}"/>
    <cellStyle name="Colore 4" xfId="1756" xr:uid="{00000000-0005-0000-0000-00000C070000}"/>
    <cellStyle name="Colore 5" xfId="1757" xr:uid="{00000000-0005-0000-0000-00000D070000}"/>
    <cellStyle name="Colore 6" xfId="1758" xr:uid="{00000000-0005-0000-0000-00000E070000}"/>
    <cellStyle name="Colore1" xfId="1387" xr:uid="{00000000-0005-0000-0000-00009B050000}"/>
    <cellStyle name="Colore2" xfId="641" xr:uid="{00000000-0005-0000-0000-0000B1020000}"/>
    <cellStyle name="Colore3" xfId="1759" xr:uid="{00000000-0005-0000-0000-00000F070000}"/>
    <cellStyle name="Colore4" xfId="646" xr:uid="{00000000-0005-0000-0000-0000B6020000}"/>
    <cellStyle name="Colore5" xfId="661" xr:uid="{00000000-0005-0000-0000-0000C5020000}"/>
    <cellStyle name="Colore6" xfId="668" xr:uid="{00000000-0005-0000-0000-0000CC020000}"/>
    <cellStyle name="ColStyle1" xfId="1760" xr:uid="{00000000-0005-0000-0000-000010070000}"/>
    <cellStyle name="ColStyle1 2" xfId="1761" xr:uid="{00000000-0005-0000-0000-000011070000}"/>
    <cellStyle name="ColStyle2" xfId="1762" xr:uid="{00000000-0005-0000-0000-000012070000}"/>
    <cellStyle name="ColStyle2 2" xfId="1763" xr:uid="{00000000-0005-0000-0000-000013070000}"/>
    <cellStyle name="ColStyle3" xfId="163" xr:uid="{00000000-0005-0000-0000-0000CB000000}"/>
    <cellStyle name="ColStyle3 2" xfId="219" xr:uid="{00000000-0005-0000-0000-000009010000}"/>
    <cellStyle name="Comma [0] 2" xfId="1765" xr:uid="{00000000-0005-0000-0000-000015070000}"/>
    <cellStyle name="Comma [0] 2 2" xfId="1766" xr:uid="{00000000-0005-0000-0000-000016070000}"/>
    <cellStyle name="Comma 2" xfId="791" xr:uid="{00000000-0005-0000-0000-000047030000}"/>
    <cellStyle name="Comma 2 2" xfId="1500" xr:uid="{00000000-0005-0000-0000-00000C060000}"/>
    <cellStyle name="Comma 2 3" xfId="1768" xr:uid="{00000000-0005-0000-0000-000018070000}"/>
    <cellStyle name="Comma 2 4" xfId="1769" xr:uid="{00000000-0005-0000-0000-000019070000}"/>
    <cellStyle name="Comma 2 5" xfId="1770" xr:uid="{00000000-0005-0000-0000-00001A070000}"/>
    <cellStyle name="Comma 3" xfId="797" xr:uid="{00000000-0005-0000-0000-00004D030000}"/>
    <cellStyle name="Comma 3 2" xfId="1502" xr:uid="{00000000-0005-0000-0000-00000E060000}"/>
    <cellStyle name="Comma 3 3" xfId="1773" xr:uid="{00000000-0005-0000-0000-00001D070000}"/>
    <cellStyle name="Comma 3 4" xfId="1774" xr:uid="{00000000-0005-0000-0000-00001E070000}"/>
    <cellStyle name="Comma 4" xfId="803" xr:uid="{00000000-0005-0000-0000-000053030000}"/>
    <cellStyle name="Comma 4 2" xfId="1705" xr:uid="{00000000-0005-0000-0000-0000D9060000}"/>
    <cellStyle name="Comma 5" xfId="808" xr:uid="{00000000-0005-0000-0000-000058030000}"/>
    <cellStyle name="Comma 6" xfId="1777" xr:uid="{00000000-0005-0000-0000-000021070000}"/>
    <cellStyle name="Comma_Sheet1" xfId="1778" xr:uid="{00000000-0005-0000-0000-000022070000}"/>
    <cellStyle name="Comma0" xfId="1779" xr:uid="{00000000-0005-0000-0000-000023070000}"/>
    <cellStyle name="Comma0 2" xfId="1430" xr:uid="{00000000-0005-0000-0000-0000C6050000}"/>
    <cellStyle name="Comma0 2 2" xfId="71" xr:uid="{00000000-0005-0000-0000-000058000000}"/>
    <cellStyle name="Comma0 3" xfId="395" xr:uid="{00000000-0005-0000-0000-0000BB010000}"/>
    <cellStyle name="Comma0 4" xfId="1439" xr:uid="{00000000-0005-0000-0000-0000CF050000}"/>
    <cellStyle name="Controlla cella" xfId="1780" xr:uid="{00000000-0005-0000-0000-000024070000}"/>
    <cellStyle name="Currency 2" xfId="1782" xr:uid="{00000000-0005-0000-0000-000026070000}"/>
    <cellStyle name="Currency 2 2" xfId="1787" xr:uid="{00000000-0005-0000-0000-00002B070000}"/>
    <cellStyle name="Currency 3" xfId="1791" xr:uid="{00000000-0005-0000-0000-00002F070000}"/>
    <cellStyle name="Currency 4" xfId="1670" xr:uid="{00000000-0005-0000-0000-0000B6060000}"/>
    <cellStyle name="Currency 5" xfId="1793" xr:uid="{00000000-0005-0000-0000-000031070000}"/>
    <cellStyle name="Currency 6" xfId="1796" xr:uid="{00000000-0005-0000-0000-000034070000}"/>
    <cellStyle name="Currency 7" xfId="1454" xr:uid="{00000000-0005-0000-0000-0000DE050000}"/>
    <cellStyle name="Currency 8" xfId="1251" xr:uid="{00000000-0005-0000-0000-000013050000}"/>
    <cellStyle name="Currency0" xfId="1797" xr:uid="{00000000-0005-0000-0000-000035070000}"/>
    <cellStyle name="Currency0 2" xfId="1798" xr:uid="{00000000-0005-0000-0000-000036070000}"/>
    <cellStyle name="Currency0 2 2" xfId="1799" xr:uid="{00000000-0005-0000-0000-000037070000}"/>
    <cellStyle name="Currency0 3" xfId="1800" xr:uid="{00000000-0005-0000-0000-000038070000}"/>
    <cellStyle name="Currency0 4" xfId="1803" xr:uid="{00000000-0005-0000-0000-00003B070000}"/>
    <cellStyle name="Date" xfId="1463" xr:uid="{00000000-0005-0000-0000-0000E7050000}"/>
    <cellStyle name="Date 2" xfId="735" xr:uid="{00000000-0005-0000-0000-00000F030000}"/>
    <cellStyle name="Date 2 2" xfId="1097" xr:uid="{00000000-0005-0000-0000-000079040000}"/>
    <cellStyle name="Date 3" xfId="744" xr:uid="{00000000-0005-0000-0000-000018030000}"/>
    <cellStyle name="Date 4" xfId="1425" xr:uid="{00000000-0005-0000-0000-0000C1050000}"/>
    <cellStyle name="Dezimal [0]_Tabelle1" xfId="1806" xr:uid="{00000000-0005-0000-0000-00003E070000}"/>
    <cellStyle name="Dezimal_Tabelle1" xfId="1681" xr:uid="{00000000-0005-0000-0000-0000C1060000}"/>
    <cellStyle name="Dobro 2" xfId="1807" xr:uid="{00000000-0005-0000-0000-00003F070000}"/>
    <cellStyle name="Dobro 2 2" xfId="461" xr:uid="{00000000-0005-0000-0000-0000FD010000}"/>
    <cellStyle name="Dobro 2 3" xfId="1469" xr:uid="{00000000-0005-0000-0000-0000ED050000}"/>
    <cellStyle name="Dobro 3" xfId="1813" xr:uid="{00000000-0005-0000-0000-000045070000}"/>
    <cellStyle name="Element-delo" xfId="1814" xr:uid="{00000000-0005-0000-0000-000046070000}"/>
    <cellStyle name="Element-delo 2" xfId="287" xr:uid="{00000000-0005-0000-0000-00004F010000}"/>
    <cellStyle name="Element-delo 2 2" xfId="106" xr:uid="{00000000-0005-0000-0000-000087000000}"/>
    <cellStyle name="Element-delo 3" xfId="1816" xr:uid="{00000000-0005-0000-0000-000048070000}"/>
    <cellStyle name="Element-delo 3 2" xfId="1819" xr:uid="{00000000-0005-0000-0000-00004B070000}"/>
    <cellStyle name="Element-delo 4" xfId="1031" xr:uid="{00000000-0005-0000-0000-000037040000}"/>
    <cellStyle name="Element-delo 4 2" xfId="1821" xr:uid="{00000000-0005-0000-0000-00004D070000}"/>
    <cellStyle name="Element-delo 5" xfId="1822" xr:uid="{00000000-0005-0000-0000-00004E070000}"/>
    <cellStyle name="Element-delo 5 2" xfId="1824" xr:uid="{00000000-0005-0000-0000-000050070000}"/>
    <cellStyle name="Element-delo 6" xfId="1826" xr:uid="{00000000-0005-0000-0000-000052070000}"/>
    <cellStyle name="Element-delo_ARGAS_objekt pri Cerknici_požar DS 7400_321" xfId="1054" xr:uid="{00000000-0005-0000-0000-00004E040000}"/>
    <cellStyle name="Emphasis 1" xfId="900" xr:uid="{00000000-0005-0000-0000-0000B4030000}"/>
    <cellStyle name="Emphasis 1 2" xfId="1828" xr:uid="{00000000-0005-0000-0000-000054070000}"/>
    <cellStyle name="Emphasis 1 3" xfId="301" xr:uid="{00000000-0005-0000-0000-00005D010000}"/>
    <cellStyle name="Emphasis 1 4" xfId="1829" xr:uid="{00000000-0005-0000-0000-000055070000}"/>
    <cellStyle name="Emphasis 2" xfId="1830" xr:uid="{00000000-0005-0000-0000-000056070000}"/>
    <cellStyle name="Emphasis 2 2" xfId="1832" xr:uid="{00000000-0005-0000-0000-000058070000}"/>
    <cellStyle name="Emphasis 2 3" xfId="1834" xr:uid="{00000000-0005-0000-0000-00005A070000}"/>
    <cellStyle name="Emphasis 2 4" xfId="1836" xr:uid="{00000000-0005-0000-0000-00005C070000}"/>
    <cellStyle name="Emphasis 3" xfId="1837" xr:uid="{00000000-0005-0000-0000-00005D070000}"/>
    <cellStyle name="Emphasis 3 2" xfId="1838" xr:uid="{00000000-0005-0000-0000-00005E070000}"/>
    <cellStyle name="Emphasis 3 3" xfId="1839" xr:uid="{00000000-0005-0000-0000-00005F070000}"/>
    <cellStyle name="Emphasis 3 4" xfId="1841" xr:uid="{00000000-0005-0000-0000-000061070000}"/>
    <cellStyle name="Euro" xfId="1842" xr:uid="{00000000-0005-0000-0000-000062070000}"/>
    <cellStyle name="Euro 2" xfId="1538" xr:uid="{00000000-0005-0000-0000-000032060000}"/>
    <cellStyle name="Euro 2 2" xfId="1846" xr:uid="{00000000-0005-0000-0000-000066070000}"/>
    <cellStyle name="Euro 2 3" xfId="1847" xr:uid="{00000000-0005-0000-0000-000067070000}"/>
    <cellStyle name="Euro 2 4" xfId="1848" xr:uid="{00000000-0005-0000-0000-000068070000}"/>
    <cellStyle name="Euro 2 5" xfId="1850" xr:uid="{00000000-0005-0000-0000-00006A070000}"/>
    <cellStyle name="Euro 2 6" xfId="1852" xr:uid="{00000000-0005-0000-0000-00006C070000}"/>
    <cellStyle name="Euro 3" xfId="1541" xr:uid="{00000000-0005-0000-0000-000035060000}"/>
    <cellStyle name="Euro 3 2" xfId="1854" xr:uid="{00000000-0005-0000-0000-00006E070000}"/>
    <cellStyle name="Euro 3 3" xfId="1855" xr:uid="{00000000-0005-0000-0000-00006F070000}"/>
    <cellStyle name="Euro 4" xfId="1544" xr:uid="{00000000-0005-0000-0000-000038060000}"/>
    <cellStyle name="Euro 5" xfId="1267" xr:uid="{00000000-0005-0000-0000-000023050000}"/>
    <cellStyle name="Euro 6" xfId="517" xr:uid="{00000000-0005-0000-0000-000035020000}"/>
    <cellStyle name="Euro 7" xfId="1082" xr:uid="{00000000-0005-0000-0000-00006A040000}"/>
    <cellStyle name="Euro_Kalk_MCB domžale" xfId="1856" xr:uid="{00000000-0005-0000-0000-000070070000}"/>
    <cellStyle name="Excel Built-in Normal" xfId="1857" xr:uid="{00000000-0005-0000-0000-000071070000}"/>
    <cellStyle name="Explanatory Text" xfId="1123" xr:uid="{00000000-0005-0000-0000-000093040000}"/>
    <cellStyle name="Explanatory Text 2" xfId="1391" xr:uid="{00000000-0005-0000-0000-00009F050000}"/>
    <cellStyle name="Explanatory Text 2 2" xfId="1393" xr:uid="{00000000-0005-0000-0000-0000A1050000}"/>
    <cellStyle name="Explanatory Text 2 3" xfId="1860" xr:uid="{00000000-0005-0000-0000-000074070000}"/>
    <cellStyle name="Explanatory Text 3" xfId="683" xr:uid="{00000000-0005-0000-0000-0000DB020000}"/>
    <cellStyle name="Explanatory Text 3 2" xfId="686" xr:uid="{00000000-0005-0000-0000-0000DE020000}"/>
    <cellStyle name="Explanatory Text 3 3" xfId="1863" xr:uid="{00000000-0005-0000-0000-000077070000}"/>
    <cellStyle name="Explanatory Text 4" xfId="1637" xr:uid="{00000000-0005-0000-0000-000095060000}"/>
    <cellStyle name="Explanatory Text 4 2" xfId="1639" xr:uid="{00000000-0005-0000-0000-000097060000}"/>
    <cellStyle name="Explanatory Text 4 3" xfId="1645" xr:uid="{00000000-0005-0000-0000-00009D060000}"/>
    <cellStyle name="Explanatory Text 5" xfId="1864" xr:uid="{00000000-0005-0000-0000-000078070000}"/>
    <cellStyle name="Explanatory Text 5 2" xfId="1866" xr:uid="{00000000-0005-0000-0000-00007A070000}"/>
    <cellStyle name="Explanatory Text 5 3" xfId="1869" xr:uid="{00000000-0005-0000-0000-00007D070000}"/>
    <cellStyle name="Fixed" xfId="1580" xr:uid="{00000000-0005-0000-0000-00005C060000}"/>
    <cellStyle name="Fixed 2" xfId="1870" xr:uid="{00000000-0005-0000-0000-00007E070000}"/>
    <cellStyle name="Fixed 2 2" xfId="559" xr:uid="{00000000-0005-0000-0000-00005F020000}"/>
    <cellStyle name="Fixed 3" xfId="1871" xr:uid="{00000000-0005-0000-0000-00007F070000}"/>
    <cellStyle name="general" xfId="1649" xr:uid="{00000000-0005-0000-0000-0000A1060000}"/>
    <cellStyle name="general 2" xfId="1872" xr:uid="{00000000-0005-0000-0000-000080070000}"/>
    <cellStyle name="Good 2" xfId="1873" xr:uid="{00000000-0005-0000-0000-000081070000}"/>
    <cellStyle name="Good 2 2" xfId="1412" xr:uid="{00000000-0005-0000-0000-0000B4050000}"/>
    <cellStyle name="Good 2 2 2" xfId="1136" xr:uid="{00000000-0005-0000-0000-0000A0040000}"/>
    <cellStyle name="Good 2 3" xfId="1418" xr:uid="{00000000-0005-0000-0000-0000BA050000}"/>
    <cellStyle name="Good 2 3 2" xfId="1615" xr:uid="{00000000-0005-0000-0000-00007F060000}"/>
    <cellStyle name="Good 3" xfId="1874" xr:uid="{00000000-0005-0000-0000-000082070000}"/>
    <cellStyle name="Good 3 2" xfId="1014" xr:uid="{00000000-0005-0000-0000-000026040000}"/>
    <cellStyle name="Good 3 2 2" xfId="839" xr:uid="{00000000-0005-0000-0000-000077030000}"/>
    <cellStyle name="Good 3 3" xfId="1875" xr:uid="{00000000-0005-0000-0000-000083070000}"/>
    <cellStyle name="Good 3 3 2" xfId="1876" xr:uid="{00000000-0005-0000-0000-000084070000}"/>
    <cellStyle name="Good 4" xfId="1877" xr:uid="{00000000-0005-0000-0000-000085070000}"/>
    <cellStyle name="Good 4 2" xfId="672" xr:uid="{00000000-0005-0000-0000-0000D0020000}"/>
    <cellStyle name="Good 4 2 2" xfId="153" xr:uid="{00000000-0005-0000-0000-0000BE000000}"/>
    <cellStyle name="Good 4 3" xfId="677" xr:uid="{00000000-0005-0000-0000-0000D5020000}"/>
    <cellStyle name="Good 4 3 2" xfId="1880" xr:uid="{00000000-0005-0000-0000-000088070000}"/>
    <cellStyle name="Good 5" xfId="1881" xr:uid="{00000000-0005-0000-0000-000089070000}"/>
    <cellStyle name="Good 5 2" xfId="710" xr:uid="{00000000-0005-0000-0000-0000F6020000}"/>
    <cellStyle name="Good 5 2 2" xfId="1062" xr:uid="{00000000-0005-0000-0000-000056040000}"/>
    <cellStyle name="Good 5 3" xfId="1884" xr:uid="{00000000-0005-0000-0000-00008C070000}"/>
    <cellStyle name="Good 5 3 2" xfId="1885" xr:uid="{00000000-0005-0000-0000-00008D070000}"/>
    <cellStyle name="Good 6" xfId="111" xr:uid="{00000000-0005-0000-0000-00008E000000}"/>
    <cellStyle name="Heading" xfId="1886" xr:uid="{00000000-0005-0000-0000-00008E070000}"/>
    <cellStyle name="Heading 1 10" xfId="712" xr:uid="{00000000-0005-0000-0000-0000F8020000}"/>
    <cellStyle name="Heading 1 10 2" xfId="1888" xr:uid="{00000000-0005-0000-0000-000090070000}"/>
    <cellStyle name="Heading 1 10 3" xfId="1437" xr:uid="{00000000-0005-0000-0000-0000CD050000}"/>
    <cellStyle name="Heading 1 11" xfId="1890" xr:uid="{00000000-0005-0000-0000-000092070000}"/>
    <cellStyle name="Heading 1 2" xfId="1891" xr:uid="{00000000-0005-0000-0000-000093070000}"/>
    <cellStyle name="Heading 1 2 2" xfId="1892" xr:uid="{00000000-0005-0000-0000-000094070000}"/>
    <cellStyle name="Heading 1 2 3" xfId="321" xr:uid="{00000000-0005-0000-0000-000071010000}"/>
    <cellStyle name="Heading 1 2 4" xfId="1684" xr:uid="{00000000-0005-0000-0000-0000C4060000}"/>
    <cellStyle name="Heading 1 3" xfId="1894" xr:uid="{00000000-0005-0000-0000-000096070000}"/>
    <cellStyle name="Heading 1 3 2" xfId="1896" xr:uid="{00000000-0005-0000-0000-000098070000}"/>
    <cellStyle name="Heading 1 3 3" xfId="357" xr:uid="{00000000-0005-0000-0000-000095010000}"/>
    <cellStyle name="Heading 1 4" xfId="1898" xr:uid="{00000000-0005-0000-0000-00009A070000}"/>
    <cellStyle name="Heading 1 4 2" xfId="1899" xr:uid="{00000000-0005-0000-0000-00009B070000}"/>
    <cellStyle name="Heading 1 4 3" xfId="389" xr:uid="{00000000-0005-0000-0000-0000B5010000}"/>
    <cellStyle name="Heading 1 5" xfId="1900" xr:uid="{00000000-0005-0000-0000-00009C070000}"/>
    <cellStyle name="Heading 1 5 2" xfId="1887" xr:uid="{00000000-0005-0000-0000-00008F070000}"/>
    <cellStyle name="Heading 1 5 3" xfId="428" xr:uid="{00000000-0005-0000-0000-0000DC010000}"/>
    <cellStyle name="Heading 1 6" xfId="1901" xr:uid="{00000000-0005-0000-0000-00009D070000}"/>
    <cellStyle name="Heading 1 6 2" xfId="1902" xr:uid="{00000000-0005-0000-0000-00009E070000}"/>
    <cellStyle name="Heading 1 6 3" xfId="1903" xr:uid="{00000000-0005-0000-0000-00009F070000}"/>
    <cellStyle name="Heading 1 7" xfId="1731" xr:uid="{00000000-0005-0000-0000-0000F3060000}"/>
    <cellStyle name="Heading 1 7 2" xfId="1904" xr:uid="{00000000-0005-0000-0000-0000A0070000}"/>
    <cellStyle name="Heading 1 7 3" xfId="1905" xr:uid="{00000000-0005-0000-0000-0000A1070000}"/>
    <cellStyle name="Heading 1 8" xfId="1906" xr:uid="{00000000-0005-0000-0000-0000A2070000}"/>
    <cellStyle name="Heading 1 8 2" xfId="1801" xr:uid="{00000000-0005-0000-0000-000039070000}"/>
    <cellStyle name="Heading 1 8 3" xfId="1907" xr:uid="{00000000-0005-0000-0000-0000A3070000}"/>
    <cellStyle name="Heading 1 9" xfId="1908" xr:uid="{00000000-0005-0000-0000-0000A4070000}"/>
    <cellStyle name="Heading 1 9 2" xfId="1912" xr:uid="{00000000-0005-0000-0000-0000A8070000}"/>
    <cellStyle name="Heading 1 9 3" xfId="1915" xr:uid="{00000000-0005-0000-0000-0000AB070000}"/>
    <cellStyle name="Heading 2 10" xfId="1916" xr:uid="{00000000-0005-0000-0000-0000AC070000}"/>
    <cellStyle name="Heading 2 10 2" xfId="1917" xr:uid="{00000000-0005-0000-0000-0000AD070000}"/>
    <cellStyle name="Heading 2 10 3" xfId="1918" xr:uid="{00000000-0005-0000-0000-0000AE070000}"/>
    <cellStyle name="Heading 2 11" xfId="1919" xr:uid="{00000000-0005-0000-0000-0000AF070000}"/>
    <cellStyle name="Heading 2 2" xfId="1376" xr:uid="{00000000-0005-0000-0000-000090050000}"/>
    <cellStyle name="Heading 2 2 2" xfId="1378" xr:uid="{00000000-0005-0000-0000-000092050000}"/>
    <cellStyle name="Heading 2 2 3" xfId="91" xr:uid="{00000000-0005-0000-0000-000073000000}"/>
    <cellStyle name="Heading 2 2 4" xfId="1690" xr:uid="{00000000-0005-0000-0000-0000CA060000}"/>
    <cellStyle name="Heading 2 2 5" xfId="1920" xr:uid="{00000000-0005-0000-0000-0000B0070000}"/>
    <cellStyle name="Heading 2 3" xfId="1921" xr:uid="{00000000-0005-0000-0000-0000B1070000}"/>
    <cellStyle name="Heading 2 3 2" xfId="1924" xr:uid="{00000000-0005-0000-0000-0000B4070000}"/>
    <cellStyle name="Heading 2 3 3" xfId="480" xr:uid="{00000000-0005-0000-0000-000010020000}"/>
    <cellStyle name="Heading 2 4" xfId="1385" xr:uid="{00000000-0005-0000-0000-000099050000}"/>
    <cellStyle name="Heading 2 4 2" xfId="1925" xr:uid="{00000000-0005-0000-0000-0000B5070000}"/>
    <cellStyle name="Heading 2 4 3" xfId="509" xr:uid="{00000000-0005-0000-0000-00002D020000}"/>
    <cellStyle name="Heading 2 5" xfId="1926" xr:uid="{00000000-0005-0000-0000-0000B6070000}"/>
    <cellStyle name="Heading 2 5 2" xfId="1927" xr:uid="{00000000-0005-0000-0000-0000B7070000}"/>
    <cellStyle name="Heading 2 5 3" xfId="551" xr:uid="{00000000-0005-0000-0000-000057020000}"/>
    <cellStyle name="Heading 2 6" xfId="1928" xr:uid="{00000000-0005-0000-0000-0000B8070000}"/>
    <cellStyle name="Heading 2 6 2" xfId="1929" xr:uid="{00000000-0005-0000-0000-0000B9070000}"/>
    <cellStyle name="Heading 2 6 3" xfId="1930" xr:uid="{00000000-0005-0000-0000-0000BA070000}"/>
    <cellStyle name="Heading 2 7" xfId="1006" xr:uid="{00000000-0005-0000-0000-00001E040000}"/>
    <cellStyle name="Heading 2 7 2" xfId="1931" xr:uid="{00000000-0005-0000-0000-0000BB070000}"/>
    <cellStyle name="Heading 2 7 3" xfId="1932" xr:uid="{00000000-0005-0000-0000-0000BC070000}"/>
    <cellStyle name="Heading 2 8" xfId="1933" xr:uid="{00000000-0005-0000-0000-0000BD070000}"/>
    <cellStyle name="Heading 2 8 2" xfId="1934" xr:uid="{00000000-0005-0000-0000-0000BE070000}"/>
    <cellStyle name="Heading 2 8 3" xfId="1935" xr:uid="{00000000-0005-0000-0000-0000BF070000}"/>
    <cellStyle name="Heading 2 9" xfId="1936" xr:uid="{00000000-0005-0000-0000-0000C0070000}"/>
    <cellStyle name="Heading 2 9 2" xfId="1937" xr:uid="{00000000-0005-0000-0000-0000C1070000}"/>
    <cellStyle name="Heading 2 9 3" xfId="1938" xr:uid="{00000000-0005-0000-0000-0000C2070000}"/>
    <cellStyle name="Heading 3 2" xfId="556" xr:uid="{00000000-0005-0000-0000-00005C020000}"/>
    <cellStyle name="Heading 3 2 2" xfId="400" xr:uid="{00000000-0005-0000-0000-0000C0010000}"/>
    <cellStyle name="Heading 3 2 3" xfId="413" xr:uid="{00000000-0005-0000-0000-0000CD010000}"/>
    <cellStyle name="Heading 3 3" xfId="1941" xr:uid="{00000000-0005-0000-0000-0000C5070000}"/>
    <cellStyle name="Heading 3 3 2" xfId="1943" xr:uid="{00000000-0005-0000-0000-0000C7070000}"/>
    <cellStyle name="Heading 3 3 3" xfId="582" xr:uid="{00000000-0005-0000-0000-000076020000}"/>
    <cellStyle name="Heading 3 4" xfId="564" xr:uid="{00000000-0005-0000-0000-000064020000}"/>
    <cellStyle name="Heading 3 4 2" xfId="3" xr:uid="{00000000-0005-0000-0000-000003000000}"/>
    <cellStyle name="Heading 3 4 3" xfId="57" xr:uid="{00000000-0005-0000-0000-000047000000}"/>
    <cellStyle name="Heading 3 5" xfId="1944" xr:uid="{00000000-0005-0000-0000-0000C8070000}"/>
    <cellStyle name="Heading 3 5 2" xfId="1945" xr:uid="{00000000-0005-0000-0000-0000C9070000}"/>
    <cellStyle name="Heading 3 5 3" xfId="22" xr:uid="{00000000-0005-0000-0000-00001B000000}"/>
    <cellStyle name="Heading 3 6" xfId="1947" xr:uid="{00000000-0005-0000-0000-0000CB070000}"/>
    <cellStyle name="Heading 4 2" xfId="570" xr:uid="{00000000-0005-0000-0000-00006A020000}"/>
    <cellStyle name="Heading 4 2 2" xfId="524" xr:uid="{00000000-0005-0000-0000-00003C020000}"/>
    <cellStyle name="Heading 4 2 3" xfId="535" xr:uid="{00000000-0005-0000-0000-000047020000}"/>
    <cellStyle name="Heading 4 3" xfId="1788" xr:uid="{00000000-0005-0000-0000-00002C070000}"/>
    <cellStyle name="Heading 4 3 2" xfId="1948" xr:uid="{00000000-0005-0000-0000-0000CC070000}"/>
    <cellStyle name="Heading 4 3 3" xfId="713" xr:uid="{00000000-0005-0000-0000-0000F9020000}"/>
    <cellStyle name="Heading 4 4" xfId="1620" xr:uid="{00000000-0005-0000-0000-000084060000}"/>
    <cellStyle name="Heading 4 4 2" xfId="1949" xr:uid="{00000000-0005-0000-0000-0000CD070000}"/>
    <cellStyle name="Heading 4 4 3" xfId="259" xr:uid="{00000000-0005-0000-0000-000033010000}"/>
    <cellStyle name="Heading 4 5" xfId="1626" xr:uid="{00000000-0005-0000-0000-00008A060000}"/>
    <cellStyle name="Heading 4 5 2" xfId="1804" xr:uid="{00000000-0005-0000-0000-00003C070000}"/>
    <cellStyle name="Heading 4 5 3" xfId="775" xr:uid="{00000000-0005-0000-0000-000037030000}"/>
    <cellStyle name="Heading 4 6" xfId="1636" xr:uid="{00000000-0005-0000-0000-000094060000}"/>
    <cellStyle name="Heading1" xfId="1950" xr:uid="{00000000-0005-0000-0000-0000CE070000}"/>
    <cellStyle name="Heading2" xfId="1951" xr:uid="{00000000-0005-0000-0000-0000CF070000}"/>
    <cellStyle name="Hiperpovezava 2" xfId="62" xr:uid="{00000000-0005-0000-0000-00004E000000}"/>
    <cellStyle name="Hiperpovezava 3" xfId="1952" xr:uid="{00000000-0005-0000-0000-0000D0070000}"/>
    <cellStyle name="Hiperpovezava 3 2" xfId="1953" xr:uid="{00000000-0005-0000-0000-0000D1070000}"/>
    <cellStyle name="Hyperlink 10" xfId="1608" xr:uid="{00000000-0005-0000-0000-000078060000}"/>
    <cellStyle name="Hyperlink 10 2" xfId="953" xr:uid="{00000000-0005-0000-0000-0000E9030000}"/>
    <cellStyle name="Hyperlink 2" xfId="1955" xr:uid="{00000000-0005-0000-0000-0000D3070000}"/>
    <cellStyle name="Hyperlink 2 10" xfId="1957" xr:uid="{00000000-0005-0000-0000-0000D5070000}"/>
    <cellStyle name="Hyperlink 2 10 2" xfId="1466" xr:uid="{00000000-0005-0000-0000-0000EA050000}"/>
    <cellStyle name="Hyperlink 2 2" xfId="966" xr:uid="{00000000-0005-0000-0000-0000F6030000}"/>
    <cellStyle name="Hyperlink 2 2 2" xfId="407" xr:uid="{00000000-0005-0000-0000-0000C7010000}"/>
    <cellStyle name="Hyperlink 2 2 2 2" xfId="969" xr:uid="{00000000-0005-0000-0000-0000F9030000}"/>
    <cellStyle name="Hyperlink 2 2 3" xfId="414" xr:uid="{00000000-0005-0000-0000-0000CE010000}"/>
    <cellStyle name="Hyperlink 2 3" xfId="975" xr:uid="{00000000-0005-0000-0000-0000FF030000}"/>
    <cellStyle name="Hyperlink 2 3 2" xfId="1958" xr:uid="{00000000-0005-0000-0000-0000D6070000}"/>
    <cellStyle name="Hyperlink 2 4" xfId="1960" xr:uid="{00000000-0005-0000-0000-0000D8070000}"/>
    <cellStyle name="Hyperlink 2 4 2" xfId="1964" xr:uid="{00000000-0005-0000-0000-0000DC070000}"/>
    <cellStyle name="Hyperlink 2 5" xfId="1966" xr:uid="{00000000-0005-0000-0000-0000DE070000}"/>
    <cellStyle name="Hyperlink 2 5 2" xfId="21" xr:uid="{00000000-0005-0000-0000-000019000000}"/>
    <cellStyle name="Hyperlink 2 6" xfId="1968" xr:uid="{00000000-0005-0000-0000-0000E0070000}"/>
    <cellStyle name="Hyperlink 2 6 2" xfId="1895" xr:uid="{00000000-0005-0000-0000-000097070000}"/>
    <cellStyle name="Hyperlink 2 7" xfId="1969" xr:uid="{00000000-0005-0000-0000-0000E1070000}"/>
    <cellStyle name="Hyperlink 2 7 2" xfId="1922" xr:uid="{00000000-0005-0000-0000-0000B2070000}"/>
    <cellStyle name="Hyperlink 2 8" xfId="1971" xr:uid="{00000000-0005-0000-0000-0000E3070000}"/>
    <cellStyle name="Hyperlink 2 8 2" xfId="1942" xr:uid="{00000000-0005-0000-0000-0000C6070000}"/>
    <cellStyle name="Hyperlink 2 9" xfId="1783" xr:uid="{00000000-0005-0000-0000-000027070000}"/>
    <cellStyle name="Hyperlink 2 9 2" xfId="1789" xr:uid="{00000000-0005-0000-0000-00002D070000}"/>
    <cellStyle name="Hyperlink 3" xfId="887" xr:uid="{00000000-0005-0000-0000-0000A7030000}"/>
    <cellStyle name="Hyperlink 3 2" xfId="213" xr:uid="{00000000-0005-0000-0000-000002010000}"/>
    <cellStyle name="Hyperlink 4" xfId="1972" xr:uid="{00000000-0005-0000-0000-0000E4070000}"/>
    <cellStyle name="Hyperlink 4 2" xfId="1973" xr:uid="{00000000-0005-0000-0000-0000E5070000}"/>
    <cellStyle name="Hyperlink 5" xfId="1974" xr:uid="{00000000-0005-0000-0000-0000E6070000}"/>
    <cellStyle name="Hyperlink 5 2" xfId="656" xr:uid="{00000000-0005-0000-0000-0000C0020000}"/>
    <cellStyle name="Hyperlink 6" xfId="1975" xr:uid="{00000000-0005-0000-0000-0000E7070000}"/>
    <cellStyle name="Hyperlink 6 2" xfId="691" xr:uid="{00000000-0005-0000-0000-0000E3020000}"/>
    <cellStyle name="Hyperlink 7" xfId="1976" xr:uid="{00000000-0005-0000-0000-0000E8070000}"/>
    <cellStyle name="Hyperlink 7 2" xfId="727" xr:uid="{00000000-0005-0000-0000-000007030000}"/>
    <cellStyle name="Hyperlink 8" xfId="1037" xr:uid="{00000000-0005-0000-0000-00003D040000}"/>
    <cellStyle name="Hyperlink 8 2" xfId="765" xr:uid="{00000000-0005-0000-0000-00002D030000}"/>
    <cellStyle name="Hyperlink 9" xfId="55" xr:uid="{00000000-0005-0000-0000-000045000000}"/>
    <cellStyle name="Hyperlink 9 2" xfId="1978" xr:uid="{00000000-0005-0000-0000-0000EA070000}"/>
    <cellStyle name="Input 2" xfId="1980" xr:uid="{00000000-0005-0000-0000-0000EC070000}"/>
    <cellStyle name="Input 2 2" xfId="297" xr:uid="{00000000-0005-0000-0000-000059010000}"/>
    <cellStyle name="Input 2 2 2" xfId="1981" xr:uid="{00000000-0005-0000-0000-0000ED070000}"/>
    <cellStyle name="Input 2 3" xfId="1260" xr:uid="{00000000-0005-0000-0000-00001C050000}"/>
    <cellStyle name="Input 2 3 2" xfId="1983" xr:uid="{00000000-0005-0000-0000-0000EF070000}"/>
    <cellStyle name="Input 2 4" xfId="1262" xr:uid="{00000000-0005-0000-0000-00001E050000}"/>
    <cellStyle name="Input 2 5" xfId="1264" xr:uid="{00000000-0005-0000-0000-000020050000}"/>
    <cellStyle name="Input 3" xfId="1281" xr:uid="{00000000-0005-0000-0000-000031050000}"/>
    <cellStyle name="Input 3 2" xfId="335" xr:uid="{00000000-0005-0000-0000-00007F010000}"/>
    <cellStyle name="Input 3 2 2" xfId="1984" xr:uid="{00000000-0005-0000-0000-0000F0070000}"/>
    <cellStyle name="Input 3 3" xfId="1283" xr:uid="{00000000-0005-0000-0000-000033050000}"/>
    <cellStyle name="Input 3 3 2" xfId="1985" xr:uid="{00000000-0005-0000-0000-0000F1070000}"/>
    <cellStyle name="Input 4" xfId="1285" xr:uid="{00000000-0005-0000-0000-000035050000}"/>
    <cellStyle name="Input 4 2" xfId="1379" xr:uid="{00000000-0005-0000-0000-000093050000}"/>
    <cellStyle name="Input 4 2 2" xfId="1986" xr:uid="{00000000-0005-0000-0000-0000F2070000}"/>
    <cellStyle name="Input 4 3" xfId="1987" xr:uid="{00000000-0005-0000-0000-0000F3070000}"/>
    <cellStyle name="Input 4 3 2" xfId="1988" xr:uid="{00000000-0005-0000-0000-0000F4070000}"/>
    <cellStyle name="Input 5" xfId="554" xr:uid="{00000000-0005-0000-0000-00005A020000}"/>
    <cellStyle name="Input 5 2" xfId="398" xr:uid="{00000000-0005-0000-0000-0000BE010000}"/>
    <cellStyle name="Input 5 2 2" xfId="1990" xr:uid="{00000000-0005-0000-0000-0000F6070000}"/>
    <cellStyle name="Input 5 3" xfId="412" xr:uid="{00000000-0005-0000-0000-0000CC010000}"/>
    <cellStyle name="Input 5 3 2" xfId="1991" xr:uid="{00000000-0005-0000-0000-0000F7070000}"/>
    <cellStyle name="Input 6" xfId="1939" xr:uid="{00000000-0005-0000-0000-0000C3070000}"/>
    <cellStyle name="Input 7" xfId="562" xr:uid="{00000000-0005-0000-0000-000062020000}"/>
    <cellStyle name="Input_zahtevek" xfId="1992" xr:uid="{00000000-0005-0000-0000-0000F8070000}"/>
    <cellStyle name="Izhod 2" xfId="645" xr:uid="{00000000-0005-0000-0000-0000B5020000}"/>
    <cellStyle name="Izhod 2 2" xfId="1993" xr:uid="{00000000-0005-0000-0000-0000F9070000}"/>
    <cellStyle name="Izhod 2 2 2" xfId="1995" xr:uid="{00000000-0005-0000-0000-0000FB070000}"/>
    <cellStyle name="Izhod 2 3" xfId="731" xr:uid="{00000000-0005-0000-0000-00000B030000}"/>
    <cellStyle name="Izhod 3" xfId="659" xr:uid="{00000000-0005-0000-0000-0000C3020000}"/>
    <cellStyle name="Keš" xfId="1996" xr:uid="{00000000-0005-0000-0000-0000FC070000}"/>
    <cellStyle name="Keš 2" xfId="1997" xr:uid="{00000000-0005-0000-0000-0000FD070000}"/>
    <cellStyle name="Keš 3" xfId="1998" xr:uid="{00000000-0005-0000-0000-0000FE070000}"/>
    <cellStyle name="KOLICINA" xfId="1616" xr:uid="{00000000-0005-0000-0000-000080060000}"/>
    <cellStyle name="KOLICINA 2" xfId="1621" xr:uid="{00000000-0005-0000-0000-000085060000}"/>
    <cellStyle name="Komma0" xfId="1999" xr:uid="{00000000-0005-0000-0000-0000FF070000}"/>
    <cellStyle name="Kos" xfId="1370" xr:uid="{00000000-0005-0000-0000-00008A050000}"/>
    <cellStyle name="Kos 2" xfId="2000" xr:uid="{00000000-0005-0000-0000-000000080000}"/>
    <cellStyle name="ĹëČ­ [0]_laroux" xfId="1967" xr:uid="{00000000-0005-0000-0000-0000DF070000}"/>
    <cellStyle name="ĹëČ­_laroux" xfId="1865" xr:uid="{00000000-0005-0000-0000-000079070000}"/>
    <cellStyle name="Linked Cell 2" xfId="2003" xr:uid="{00000000-0005-0000-0000-000003080000}"/>
    <cellStyle name="Linked Cell 2 2" xfId="2004" xr:uid="{00000000-0005-0000-0000-000004080000}"/>
    <cellStyle name="Linked Cell 2 3" xfId="2005" xr:uid="{00000000-0005-0000-0000-000005080000}"/>
    <cellStyle name="Linked Cell 3" xfId="2008" xr:uid="{00000000-0005-0000-0000-000008080000}"/>
    <cellStyle name="Linked Cell 3 2" xfId="177" xr:uid="{00000000-0005-0000-0000-0000DB000000}"/>
    <cellStyle name="Linked Cell 3 3" xfId="198" xr:uid="{00000000-0005-0000-0000-0000F1000000}"/>
    <cellStyle name="Linked Cell 4" xfId="2011" xr:uid="{00000000-0005-0000-0000-00000B080000}"/>
    <cellStyle name="Linked Cell 4 2" xfId="2013" xr:uid="{00000000-0005-0000-0000-00000D080000}"/>
    <cellStyle name="Linked Cell 4 3" xfId="2014" xr:uid="{00000000-0005-0000-0000-00000E080000}"/>
    <cellStyle name="Linked Cell 5" xfId="843" xr:uid="{00000000-0005-0000-0000-00007B030000}"/>
    <cellStyle name="Linked Cell 5 2" xfId="2017" xr:uid="{00000000-0005-0000-0000-000011080000}"/>
    <cellStyle name="Linked Cell 5 3" xfId="2018" xr:uid="{00000000-0005-0000-0000-000012080000}"/>
    <cellStyle name="Linked Cell 6" xfId="2021" xr:uid="{00000000-0005-0000-0000-000015080000}"/>
    <cellStyle name="ME" xfId="2022" xr:uid="{00000000-0005-0000-0000-000016080000}"/>
    <cellStyle name="ME 2" xfId="2024" xr:uid="{00000000-0005-0000-0000-000018080000}"/>
    <cellStyle name="Metri" xfId="1486" xr:uid="{00000000-0005-0000-0000-0000FE050000}"/>
    <cellStyle name="Metri 2" xfId="2025" xr:uid="{00000000-0005-0000-0000-000019080000}"/>
    <cellStyle name="Naslov 1 1" xfId="1989" xr:uid="{00000000-0005-0000-0000-0000F5070000}"/>
    <cellStyle name="Naslov 1 2" xfId="2026" xr:uid="{00000000-0005-0000-0000-00001A080000}"/>
    <cellStyle name="Naslov 1 2 2" xfId="2027" xr:uid="{00000000-0005-0000-0000-00001B080000}"/>
    <cellStyle name="Naslov 1 3" xfId="2029" xr:uid="{00000000-0005-0000-0000-00001D080000}"/>
    <cellStyle name="Naslov 1 3 2" xfId="2030" xr:uid="{00000000-0005-0000-0000-00001E080000}"/>
    <cellStyle name="Naslov 1 4" xfId="2031" xr:uid="{00000000-0005-0000-0000-00001F080000}"/>
    <cellStyle name="Naslov 1 5" xfId="2032" xr:uid="{00000000-0005-0000-0000-000020080000}"/>
    <cellStyle name="Naslov 1A" xfId="2033" xr:uid="{00000000-0005-0000-0000-000021080000}"/>
    <cellStyle name="Naslov 2 2" xfId="2034" xr:uid="{00000000-0005-0000-0000-000022080000}"/>
    <cellStyle name="Naslov 2 2 2" xfId="2035" xr:uid="{00000000-0005-0000-0000-000023080000}"/>
    <cellStyle name="Naslov 2 3" xfId="2036" xr:uid="{00000000-0005-0000-0000-000024080000}"/>
    <cellStyle name="Naslov 2 3 2" xfId="2037" xr:uid="{00000000-0005-0000-0000-000025080000}"/>
    <cellStyle name="Naslov 2 4" xfId="2038" xr:uid="{00000000-0005-0000-0000-000026080000}"/>
    <cellStyle name="Naslov 2 4 2" xfId="2039" xr:uid="{00000000-0005-0000-0000-000027080000}"/>
    <cellStyle name="Naslov 2 4 3" xfId="2040" xr:uid="{00000000-0005-0000-0000-000028080000}"/>
    <cellStyle name="Naslov 2 5" xfId="2041" xr:uid="{00000000-0005-0000-0000-000029080000}"/>
    <cellStyle name="Naslov 3 2" xfId="2042" xr:uid="{00000000-0005-0000-0000-00002A080000}"/>
    <cellStyle name="Naslov 3 2 2" xfId="2044" xr:uid="{00000000-0005-0000-0000-00002C080000}"/>
    <cellStyle name="Naslov 3 3" xfId="2046" xr:uid="{00000000-0005-0000-0000-00002E080000}"/>
    <cellStyle name="Naslov 4 2" xfId="2047" xr:uid="{00000000-0005-0000-0000-00002F080000}"/>
    <cellStyle name="Naslov 4 2 2" xfId="1771" xr:uid="{00000000-0005-0000-0000-00001B070000}"/>
    <cellStyle name="Naslov 4 3" xfId="2049" xr:uid="{00000000-0005-0000-0000-000031080000}"/>
    <cellStyle name="Naslov 5" xfId="1473" xr:uid="{00000000-0005-0000-0000-0000F1050000}"/>
    <cellStyle name="Naslov 5 2" xfId="1817" xr:uid="{00000000-0005-0000-0000-000049070000}"/>
    <cellStyle name="Naslov 6" xfId="2051" xr:uid="{00000000-0005-0000-0000-000033080000}"/>
    <cellStyle name="Naslov 6 2" xfId="2052" xr:uid="{00000000-0005-0000-0000-000034080000}"/>
    <cellStyle name="Naslov 6 3" xfId="483" xr:uid="{00000000-0005-0000-0000-000013020000}"/>
    <cellStyle name="Naslov 7" xfId="2054" xr:uid="{00000000-0005-0000-0000-000036080000}"/>
    <cellStyle name="Navadno" xfId="0" builtinId="0"/>
    <cellStyle name="Navadno 10" xfId="1889" xr:uid="{00000000-0005-0000-0000-000091070000}"/>
    <cellStyle name="Navadno 10 2" xfId="2055" xr:uid="{00000000-0005-0000-0000-000037080000}"/>
    <cellStyle name="Navadno 10 2 2" xfId="1823" xr:uid="{00000000-0005-0000-0000-00004F070000}"/>
    <cellStyle name="Navadno 10 2 3" xfId="1827" xr:uid="{00000000-0005-0000-0000-000053070000}"/>
    <cellStyle name="Navadno 10 3" xfId="2056" xr:uid="{00000000-0005-0000-0000-000038080000}"/>
    <cellStyle name="Navadno 10_zahtevek" xfId="2057" xr:uid="{00000000-0005-0000-0000-000039080000}"/>
    <cellStyle name="Navadno 100 2" xfId="1094" xr:uid="{00000000-0005-0000-0000-000076040000}"/>
    <cellStyle name="Navadno 100 2 2" xfId="2058" xr:uid="{00000000-0005-0000-0000-00003A080000}"/>
    <cellStyle name="Navadno 101 2" xfId="1107" xr:uid="{00000000-0005-0000-0000-000083040000}"/>
    <cellStyle name="Navadno 104 2" xfId="60" xr:uid="{00000000-0005-0000-0000-00004B000000}"/>
    <cellStyle name="Navadno 105 2" xfId="601" xr:uid="{00000000-0005-0000-0000-000089020000}"/>
    <cellStyle name="Navadno 106 2" xfId="633" xr:uid="{00000000-0005-0000-0000-0000A9020000}"/>
    <cellStyle name="Navadno 107 2" xfId="2059" xr:uid="{00000000-0005-0000-0000-00003B080000}"/>
    <cellStyle name="Navadno 108 2" xfId="2063" xr:uid="{00000000-0005-0000-0000-00003F080000}"/>
    <cellStyle name="Navadno 109 2" xfId="2067" xr:uid="{00000000-0005-0000-0000-000043080000}"/>
    <cellStyle name="Navadno 11" xfId="1438" xr:uid="{00000000-0005-0000-0000-0000CE050000}"/>
    <cellStyle name="Navadno 11 2" xfId="2069" xr:uid="{00000000-0005-0000-0000-000045080000}"/>
    <cellStyle name="Navadno 110 2" xfId="602" xr:uid="{00000000-0005-0000-0000-00008A020000}"/>
    <cellStyle name="Navadno 111 2" xfId="634" xr:uid="{00000000-0005-0000-0000-0000AA020000}"/>
    <cellStyle name="Navadno 112 2" xfId="2060" xr:uid="{00000000-0005-0000-0000-00003C080000}"/>
    <cellStyle name="Navadno 113 2" xfId="2064" xr:uid="{00000000-0005-0000-0000-000040080000}"/>
    <cellStyle name="Navadno 114 2" xfId="2068" xr:uid="{00000000-0005-0000-0000-000044080000}"/>
    <cellStyle name="Navadno 115 2" xfId="1673" xr:uid="{00000000-0005-0000-0000-0000B9060000}"/>
    <cellStyle name="Navadno 116 2" xfId="1858" xr:uid="{00000000-0005-0000-0000-000072070000}"/>
    <cellStyle name="Navadno 117 2" xfId="1861" xr:uid="{00000000-0005-0000-0000-000075070000}"/>
    <cellStyle name="Navadno 118 2" xfId="1643" xr:uid="{00000000-0005-0000-0000-00009B060000}"/>
    <cellStyle name="Navadno 119 2" xfId="1867" xr:uid="{00000000-0005-0000-0000-00007B070000}"/>
    <cellStyle name="Navadno 12" xfId="1233" xr:uid="{00000000-0005-0000-0000-000001050000}"/>
    <cellStyle name="Navadno 12 2" xfId="1297" xr:uid="{00000000-0005-0000-0000-000041050000}"/>
    <cellStyle name="Navadno 120 2" xfId="1674" xr:uid="{00000000-0005-0000-0000-0000BA060000}"/>
    <cellStyle name="Navadno 121 2" xfId="1859" xr:uid="{00000000-0005-0000-0000-000073070000}"/>
    <cellStyle name="Navadno 122 2" xfId="1862" xr:uid="{00000000-0005-0000-0000-000076070000}"/>
    <cellStyle name="Navadno 123 2" xfId="1644" xr:uid="{00000000-0005-0000-0000-00009C060000}"/>
    <cellStyle name="Navadno 124 2" xfId="1868" xr:uid="{00000000-0005-0000-0000-00007C070000}"/>
    <cellStyle name="Navadno 125 2" xfId="876" xr:uid="{00000000-0005-0000-0000-00009C030000}"/>
    <cellStyle name="Navadno 126 2" xfId="1718" xr:uid="{00000000-0005-0000-0000-0000E6060000}"/>
    <cellStyle name="Navadno 127 2" xfId="1722" xr:uid="{00000000-0005-0000-0000-0000EA060000}"/>
    <cellStyle name="Navadno 128 2" xfId="132" xr:uid="{00000000-0005-0000-0000-0000A6000000}"/>
    <cellStyle name="Navadno 129 2" xfId="456" xr:uid="{00000000-0005-0000-0000-0000F8010000}"/>
    <cellStyle name="Navadno 13" xfId="1520" xr:uid="{00000000-0005-0000-0000-000020060000}"/>
    <cellStyle name="Navadno 13 2" xfId="2070" xr:uid="{00000000-0005-0000-0000-000046080000}"/>
    <cellStyle name="Navadno 13 4" xfId="1253" xr:uid="{00000000-0005-0000-0000-000015050000}"/>
    <cellStyle name="Navadno 130 2" xfId="877" xr:uid="{00000000-0005-0000-0000-00009D030000}"/>
    <cellStyle name="Navadno 131 2" xfId="1719" xr:uid="{00000000-0005-0000-0000-0000E7060000}"/>
    <cellStyle name="Navadno 132 2" xfId="1723" xr:uid="{00000000-0005-0000-0000-0000EB060000}"/>
    <cellStyle name="Navadno 133 2" xfId="133" xr:uid="{00000000-0005-0000-0000-0000A7000000}"/>
    <cellStyle name="Navadno 134 2" xfId="457" xr:uid="{00000000-0005-0000-0000-0000F9010000}"/>
    <cellStyle name="Navadno 135 2" xfId="475" xr:uid="{00000000-0005-0000-0000-00000B020000}"/>
    <cellStyle name="Navadno 136 2" xfId="502" xr:uid="{00000000-0005-0000-0000-000026020000}"/>
    <cellStyle name="Navadno 137 2" xfId="544" xr:uid="{00000000-0005-0000-0000-000050020000}"/>
    <cellStyle name="Navadno 138 2" xfId="984" xr:uid="{00000000-0005-0000-0000-000008040000}"/>
    <cellStyle name="Navadno 139 2" xfId="1145" xr:uid="{00000000-0005-0000-0000-0000A9040000}"/>
    <cellStyle name="Navadno 14" xfId="1444" xr:uid="{00000000-0005-0000-0000-0000D4050000}"/>
    <cellStyle name="Navadno 14 2" xfId="625" xr:uid="{00000000-0005-0000-0000-0000A1020000}"/>
    <cellStyle name="Navadno 14 2 2" xfId="127" xr:uid="{00000000-0005-0000-0000-0000A1000000}"/>
    <cellStyle name="Navadno 14 3" xfId="2071" xr:uid="{00000000-0005-0000-0000-000047080000}"/>
    <cellStyle name="Navadno 14 4" xfId="2073" xr:uid="{00000000-0005-0000-0000-000049080000}"/>
    <cellStyle name="Navadno 14 5" xfId="2075" xr:uid="{00000000-0005-0000-0000-00004B080000}"/>
    <cellStyle name="Navadno 140 2" xfId="476" xr:uid="{00000000-0005-0000-0000-00000C020000}"/>
    <cellStyle name="Navadno 141 2" xfId="503" xr:uid="{00000000-0005-0000-0000-000027020000}"/>
    <cellStyle name="Navadno 142 2" xfId="545" xr:uid="{00000000-0005-0000-0000-000051020000}"/>
    <cellStyle name="Navadno 143 2" xfId="985" xr:uid="{00000000-0005-0000-0000-000009040000}"/>
    <cellStyle name="Navadno 144 2" xfId="1146" xr:uid="{00000000-0005-0000-0000-0000AA040000}"/>
    <cellStyle name="Navadno 145 2" xfId="973" xr:uid="{00000000-0005-0000-0000-0000FD030000}"/>
    <cellStyle name="Navadno 146 2" xfId="229" xr:uid="{00000000-0005-0000-0000-000014010000}"/>
    <cellStyle name="Navadno 147 2" xfId="7" xr:uid="{00000000-0005-0000-0000-000009000000}"/>
    <cellStyle name="Navadno 148 2" xfId="665" xr:uid="{00000000-0005-0000-0000-0000C9020000}"/>
    <cellStyle name="Navadno 149 2" xfId="701" xr:uid="{00000000-0005-0000-0000-0000ED020000}"/>
    <cellStyle name="Navadno 15" xfId="2076" xr:uid="{00000000-0005-0000-0000-00004C080000}"/>
    <cellStyle name="Navadno 15 2" xfId="823" xr:uid="{00000000-0005-0000-0000-000067030000}"/>
    <cellStyle name="Navadno 150 2" xfId="974" xr:uid="{00000000-0005-0000-0000-0000FE030000}"/>
    <cellStyle name="Navadno 151 2" xfId="230" xr:uid="{00000000-0005-0000-0000-000015010000}"/>
    <cellStyle name="Navadno 152 2" xfId="8" xr:uid="{00000000-0005-0000-0000-00000A000000}"/>
    <cellStyle name="Navadno 153 2" xfId="666" xr:uid="{00000000-0005-0000-0000-0000CA020000}"/>
    <cellStyle name="Navadno 154 2" xfId="702" xr:uid="{00000000-0005-0000-0000-0000EE020000}"/>
    <cellStyle name="Navadno 155 2" xfId="736" xr:uid="{00000000-0005-0000-0000-000010030000}"/>
    <cellStyle name="Navadno 156 2" xfId="87" xr:uid="{00000000-0005-0000-0000-00006E000000}"/>
    <cellStyle name="Navadno 157 2" xfId="2078" xr:uid="{00000000-0005-0000-0000-00004E080000}"/>
    <cellStyle name="Navadno 158 2" xfId="2080" xr:uid="{00000000-0005-0000-0000-000050080000}"/>
    <cellStyle name="Navadno 159 2" xfId="2082" xr:uid="{00000000-0005-0000-0000-000052080000}"/>
    <cellStyle name="Navadno 16" xfId="2084" xr:uid="{00000000-0005-0000-0000-000054080000}"/>
    <cellStyle name="Navadno 160 2" xfId="737" xr:uid="{00000000-0005-0000-0000-000011030000}"/>
    <cellStyle name="Navadno 161 2" xfId="88" xr:uid="{00000000-0005-0000-0000-00006F000000}"/>
    <cellStyle name="Navadno 162 2" xfId="2079" xr:uid="{00000000-0005-0000-0000-00004F080000}"/>
    <cellStyle name="Navadno 163 2" xfId="2081" xr:uid="{00000000-0005-0000-0000-000051080000}"/>
    <cellStyle name="Navadno 164 2" xfId="2083" xr:uid="{00000000-0005-0000-0000-000053080000}"/>
    <cellStyle name="Navadno 165 2" xfId="319" xr:uid="{00000000-0005-0000-0000-00006F010000}"/>
    <cellStyle name="Navadno 166 2" xfId="2086" xr:uid="{00000000-0005-0000-0000-000056080000}"/>
    <cellStyle name="Navadno 167 2" xfId="2088" xr:uid="{00000000-0005-0000-0000-000058080000}"/>
    <cellStyle name="Navadno 168 2" xfId="2090" xr:uid="{00000000-0005-0000-0000-00005A080000}"/>
    <cellStyle name="Navadno 169 2" xfId="2092" xr:uid="{00000000-0005-0000-0000-00005C080000}"/>
    <cellStyle name="Navadno 17" xfId="2095" xr:uid="{00000000-0005-0000-0000-00005F080000}"/>
    <cellStyle name="Navadno 17 2" xfId="885" xr:uid="{00000000-0005-0000-0000-0000A5030000}"/>
    <cellStyle name="Navadno 170 2" xfId="320" xr:uid="{00000000-0005-0000-0000-000070010000}"/>
    <cellStyle name="Navadno 171 2" xfId="2087" xr:uid="{00000000-0005-0000-0000-000057080000}"/>
    <cellStyle name="Navadno 172 2" xfId="2089" xr:uid="{00000000-0005-0000-0000-000059080000}"/>
    <cellStyle name="Navadno 173 2" xfId="2091" xr:uid="{00000000-0005-0000-0000-00005B080000}"/>
    <cellStyle name="Navadno 174 2" xfId="2093" xr:uid="{00000000-0005-0000-0000-00005D080000}"/>
    <cellStyle name="Navadno 175 2" xfId="226" xr:uid="{00000000-0005-0000-0000-000010010000}"/>
    <cellStyle name="Navadno 176 2" xfId="1727" xr:uid="{00000000-0005-0000-0000-0000EF060000}"/>
    <cellStyle name="Navadno 177 2" xfId="1732" xr:uid="{00000000-0005-0000-0000-0000F4060000}"/>
    <cellStyle name="Navadno 179 2" xfId="44" xr:uid="{00000000-0005-0000-0000-000036000000}"/>
    <cellStyle name="Navadno 18" xfId="2097" xr:uid="{00000000-0005-0000-0000-000061080000}"/>
    <cellStyle name="Navadno 180 2" xfId="227" xr:uid="{00000000-0005-0000-0000-000011010000}"/>
    <cellStyle name="Navadno 181 2" xfId="1728" xr:uid="{00000000-0005-0000-0000-0000F0060000}"/>
    <cellStyle name="Navadno 182 2" xfId="1733" xr:uid="{00000000-0005-0000-0000-0000F5060000}"/>
    <cellStyle name="Navadno 183 2" xfId="1007" xr:uid="{00000000-0005-0000-0000-00001F040000}"/>
    <cellStyle name="Navadno 184 2" xfId="45" xr:uid="{00000000-0005-0000-0000-000037000000}"/>
    <cellStyle name="Navadno 185 2" xfId="2100" xr:uid="{00000000-0005-0000-0000-000064080000}"/>
    <cellStyle name="Navadno 186 2" xfId="2102" xr:uid="{00000000-0005-0000-0000-000066080000}"/>
    <cellStyle name="Navadno 187 2" xfId="2104" xr:uid="{00000000-0005-0000-0000-000068080000}"/>
    <cellStyle name="Navadno 188 2" xfId="1182" xr:uid="{00000000-0005-0000-0000-0000CE040000}"/>
    <cellStyle name="Navadno 189 2" xfId="201" xr:uid="{00000000-0005-0000-0000-0000F5000000}"/>
    <cellStyle name="Navadno 19" xfId="2106" xr:uid="{00000000-0005-0000-0000-00006A080000}"/>
    <cellStyle name="Navadno 19 2" xfId="2108" xr:uid="{00000000-0005-0000-0000-00006C080000}"/>
    <cellStyle name="Navadno 19 3" xfId="2109" xr:uid="{00000000-0005-0000-0000-00006D080000}"/>
    <cellStyle name="Navadno 19_zahtevek" xfId="2110" xr:uid="{00000000-0005-0000-0000-00006E080000}"/>
    <cellStyle name="Navadno 190 2" xfId="2101" xr:uid="{00000000-0005-0000-0000-000065080000}"/>
    <cellStyle name="Navadno 191 2" xfId="2103" xr:uid="{00000000-0005-0000-0000-000067080000}"/>
    <cellStyle name="Navadno 192 2" xfId="2105" xr:uid="{00000000-0005-0000-0000-000069080000}"/>
    <cellStyle name="Navadno 193 2" xfId="1183" xr:uid="{00000000-0005-0000-0000-0000CF040000}"/>
    <cellStyle name="Navadno 194 2" xfId="202" xr:uid="{00000000-0005-0000-0000-0000F6000000}"/>
    <cellStyle name="Navadno 195 2" xfId="1203" xr:uid="{00000000-0005-0000-0000-0000E3040000}"/>
    <cellStyle name="Navadno 2" xfId="2111" xr:uid="{00000000-0005-0000-0000-00006F080000}"/>
    <cellStyle name="Navadno 2 10" xfId="1591" xr:uid="{00000000-0005-0000-0000-000067060000}"/>
    <cellStyle name="Navadno 2 11" xfId="1033" xr:uid="{00000000-0005-0000-0000-000039040000}"/>
    <cellStyle name="Navadno 2 12" xfId="1036" xr:uid="{00000000-0005-0000-0000-00003C040000}"/>
    <cellStyle name="Navadno 2 13" xfId="508" xr:uid="{00000000-0005-0000-0000-00002C020000}"/>
    <cellStyle name="Navadno 2 14" xfId="856" xr:uid="{00000000-0005-0000-0000-000088030000}"/>
    <cellStyle name="Navadno 2 15" xfId="862" xr:uid="{00000000-0005-0000-0000-00008E030000}"/>
    <cellStyle name="Navadno 2 16" xfId="866" xr:uid="{00000000-0005-0000-0000-000092030000}"/>
    <cellStyle name="Navadno 2 17" xfId="872" xr:uid="{00000000-0005-0000-0000-000098030000}"/>
    <cellStyle name="Navadno 2 18" xfId="878" xr:uid="{00000000-0005-0000-0000-00009E030000}"/>
    <cellStyle name="Navadno 2 19" xfId="881" xr:uid="{00000000-0005-0000-0000-0000A1030000}"/>
    <cellStyle name="Navadno 2 2" xfId="650" xr:uid="{00000000-0005-0000-0000-0000BA020000}"/>
    <cellStyle name="Navadno 2 2 2" xfId="652" xr:uid="{00000000-0005-0000-0000-0000BC020000}"/>
    <cellStyle name="Navadno 2 2 2 2" xfId="831" xr:uid="{00000000-0005-0000-0000-00006F030000}"/>
    <cellStyle name="Navadno 2 2 2 3" xfId="272" xr:uid="{00000000-0005-0000-0000-000040010000}"/>
    <cellStyle name="Navadno 2 2 3" xfId="692" xr:uid="{00000000-0005-0000-0000-0000E4020000}"/>
    <cellStyle name="Navadno 2 2 3 19" xfId="1810" xr:uid="{00000000-0005-0000-0000-000042070000}"/>
    <cellStyle name="Navadno 2 2 3 2" xfId="867" xr:uid="{00000000-0005-0000-0000-000093030000}"/>
    <cellStyle name="Navadno 2 2 4" xfId="698" xr:uid="{00000000-0005-0000-0000-0000EA020000}"/>
    <cellStyle name="Navadno 2 2 5" xfId="707" xr:uid="{00000000-0005-0000-0000-0000F3020000}"/>
    <cellStyle name="Navadno 2 2 6" xfId="1882" xr:uid="{00000000-0005-0000-0000-00008A070000}"/>
    <cellStyle name="Navadno 2 2 7" xfId="1555" xr:uid="{00000000-0005-0000-0000-000043060000}"/>
    <cellStyle name="Navadno 2 2_zahtevek" xfId="904" xr:uid="{00000000-0005-0000-0000-0000B8030000}"/>
    <cellStyle name="Navadno 2 20" xfId="863" xr:uid="{00000000-0005-0000-0000-00008F030000}"/>
    <cellStyle name="Navadno 2 21" xfId="868" xr:uid="{00000000-0005-0000-0000-000094030000}"/>
    <cellStyle name="Navadno 2 22" xfId="873" xr:uid="{00000000-0005-0000-0000-000099030000}"/>
    <cellStyle name="Navadno 2 23" xfId="879" xr:uid="{00000000-0005-0000-0000-00009F030000}"/>
    <cellStyle name="Navadno 2 24" xfId="882" xr:uid="{00000000-0005-0000-0000-0000A2030000}"/>
    <cellStyle name="Navadno 2 25" xfId="2112" xr:uid="{00000000-0005-0000-0000-000070080000}"/>
    <cellStyle name="Navadno 2 26" xfId="2114" xr:uid="{00000000-0005-0000-0000-000072080000}"/>
    <cellStyle name="Navadno 2 27" xfId="2116" xr:uid="{00000000-0005-0000-0000-000074080000}"/>
    <cellStyle name="Navadno 2 28" xfId="1843" xr:uid="{00000000-0005-0000-0000-000063070000}"/>
    <cellStyle name="Navadno 2 29" xfId="1910" xr:uid="{00000000-0005-0000-0000-0000A6070000}"/>
    <cellStyle name="Navadno 2 3" xfId="647" xr:uid="{00000000-0005-0000-0000-0000B7020000}"/>
    <cellStyle name="Navadno 2 3 2" xfId="723" xr:uid="{00000000-0005-0000-0000-000003030000}"/>
    <cellStyle name="Navadno 2 3 2 2" xfId="921" xr:uid="{00000000-0005-0000-0000-0000C9030000}"/>
    <cellStyle name="Navadno 2 3 3" xfId="728" xr:uid="{00000000-0005-0000-0000-000008030000}"/>
    <cellStyle name="Navadno 2 3_zahtevek" xfId="427" xr:uid="{00000000-0005-0000-0000-0000DB010000}"/>
    <cellStyle name="Navadno 2 30" xfId="2113" xr:uid="{00000000-0005-0000-0000-000071080000}"/>
    <cellStyle name="Navadno 2 31" xfId="2115" xr:uid="{00000000-0005-0000-0000-000073080000}"/>
    <cellStyle name="Navadno 2 32" xfId="2117" xr:uid="{00000000-0005-0000-0000-000075080000}"/>
    <cellStyle name="Navadno 2 33" xfId="1844" xr:uid="{00000000-0005-0000-0000-000064070000}"/>
    <cellStyle name="Navadno 2 34" xfId="1911" xr:uid="{00000000-0005-0000-0000-0000A7070000}"/>
    <cellStyle name="Navadno 2 35" xfId="1913" xr:uid="{00000000-0005-0000-0000-0000A9070000}"/>
    <cellStyle name="Navadno 2 36" xfId="2118" xr:uid="{00000000-0005-0000-0000-000076080000}"/>
    <cellStyle name="Navadno 2 37" xfId="2120" xr:uid="{00000000-0005-0000-0000-000078080000}"/>
    <cellStyle name="Navadno 2 38" xfId="1525" xr:uid="{00000000-0005-0000-0000-000025060000}"/>
    <cellStyle name="Navadno 2 39" xfId="1530" xr:uid="{00000000-0005-0000-0000-00002A060000}"/>
    <cellStyle name="Navadno 2 4" xfId="657" xr:uid="{00000000-0005-0000-0000-0000C1020000}"/>
    <cellStyle name="Navadno 2 4 2" xfId="757" xr:uid="{00000000-0005-0000-0000-000025030000}"/>
    <cellStyle name="Navadno 2 4 2 2" xfId="986" xr:uid="{00000000-0005-0000-0000-00000A040000}"/>
    <cellStyle name="Navadno 2 4 3" xfId="766" xr:uid="{00000000-0005-0000-0000-00002E030000}"/>
    <cellStyle name="Navadno 2 4_zahtevek" xfId="816" xr:uid="{00000000-0005-0000-0000-000060030000}"/>
    <cellStyle name="Navadno 2 40" xfId="1914" xr:uid="{00000000-0005-0000-0000-0000AA070000}"/>
    <cellStyle name="Navadno 2 41" xfId="2119" xr:uid="{00000000-0005-0000-0000-000077080000}"/>
    <cellStyle name="Navadno 2 42" xfId="2121" xr:uid="{00000000-0005-0000-0000-000079080000}"/>
    <cellStyle name="Navadno 2 43" xfId="1526" xr:uid="{00000000-0005-0000-0000-000026060000}"/>
    <cellStyle name="Navadno 2 44" xfId="1531" xr:uid="{00000000-0005-0000-0000-00002B060000}"/>
    <cellStyle name="Navadno 2 45" xfId="1532" xr:uid="{00000000-0005-0000-0000-00002C060000}"/>
    <cellStyle name="Navadno 2 46" xfId="2122" xr:uid="{00000000-0005-0000-0000-00007A080000}"/>
    <cellStyle name="Navadno 2 47" xfId="2124" xr:uid="{00000000-0005-0000-0000-00007C080000}"/>
    <cellStyle name="Navadno 2 48" xfId="2126" xr:uid="{00000000-0005-0000-0000-00007E080000}"/>
    <cellStyle name="Navadno 2 49" xfId="2128" xr:uid="{00000000-0005-0000-0000-000080080000}"/>
    <cellStyle name="Navadno 2 5" xfId="663" xr:uid="{00000000-0005-0000-0000-0000C7020000}"/>
    <cellStyle name="Navadno 2 5 2" xfId="913" xr:uid="{00000000-0005-0000-0000-0000C1030000}"/>
    <cellStyle name="Navadno 2 50" xfId="1533" xr:uid="{00000000-0005-0000-0000-00002D060000}"/>
    <cellStyle name="Navadno 2 51" xfId="2123" xr:uid="{00000000-0005-0000-0000-00007B080000}"/>
    <cellStyle name="Navadno 2 51 2" xfId="2130" xr:uid="{00000000-0005-0000-0000-000082080000}"/>
    <cellStyle name="Navadno 2 52" xfId="2125" xr:uid="{00000000-0005-0000-0000-00007D080000}"/>
    <cellStyle name="Navadno 2 53" xfId="2127" xr:uid="{00000000-0005-0000-0000-00007F080000}"/>
    <cellStyle name="Navadno 2 54" xfId="2129" xr:uid="{00000000-0005-0000-0000-000081080000}"/>
    <cellStyle name="Navadno 2 55" xfId="2133" xr:uid="{00000000-0005-0000-0000-000085080000}"/>
    <cellStyle name="Navadno 2 55 2" xfId="2135" xr:uid="{00000000-0005-0000-0000-000087080000}"/>
    <cellStyle name="Navadno 2 56" xfId="486" xr:uid="{00000000-0005-0000-0000-000016020000}"/>
    <cellStyle name="Navadno 2 57" xfId="1042" xr:uid="{00000000-0005-0000-0000-000042040000}"/>
    <cellStyle name="Navadno 2 58" xfId="550" xr:uid="{00000000-0005-0000-0000-000056020000}"/>
    <cellStyle name="Navadno 2 59" xfId="1045" xr:uid="{00000000-0005-0000-0000-000045040000}"/>
    <cellStyle name="Navadno 2 6" xfId="670" xr:uid="{00000000-0005-0000-0000-0000CE020000}"/>
    <cellStyle name="Navadno 2 6 2" xfId="151" xr:uid="{00000000-0005-0000-0000-0000BC000000}"/>
    <cellStyle name="Navadno 2 60" xfId="2134" xr:uid="{00000000-0005-0000-0000-000086080000}"/>
    <cellStyle name="Navadno 2 61" xfId="487" xr:uid="{00000000-0005-0000-0000-000017020000}"/>
    <cellStyle name="Navadno 2 62" xfId="1043" xr:uid="{00000000-0005-0000-0000-000043040000}"/>
    <cellStyle name="Navadno 2 7" xfId="675" xr:uid="{00000000-0005-0000-0000-0000D3020000}"/>
    <cellStyle name="Navadno 2 7 2" xfId="1878" xr:uid="{00000000-0005-0000-0000-000086070000}"/>
    <cellStyle name="Navadno 2 8" xfId="679" xr:uid="{00000000-0005-0000-0000-0000D7020000}"/>
    <cellStyle name="Navadno 2 9" xfId="1480" xr:uid="{00000000-0005-0000-0000-0000F8050000}"/>
    <cellStyle name="Navadno 2_Popis E" xfId="390" xr:uid="{00000000-0005-0000-0000-0000B6010000}"/>
    <cellStyle name="Navadno 20" xfId="2077" xr:uid="{00000000-0005-0000-0000-00004D080000}"/>
    <cellStyle name="Navadno 21" xfId="2085" xr:uid="{00000000-0005-0000-0000-000055080000}"/>
    <cellStyle name="Navadno 22" xfId="2096" xr:uid="{00000000-0005-0000-0000-000060080000}"/>
    <cellStyle name="Navadno 23" xfId="2098" xr:uid="{00000000-0005-0000-0000-000062080000}"/>
    <cellStyle name="Navadno 23 2" xfId="2136" xr:uid="{00000000-0005-0000-0000-000088080000}"/>
    <cellStyle name="Navadno 24" xfId="2107" xr:uid="{00000000-0005-0000-0000-00006B080000}"/>
    <cellStyle name="Navadno 25" xfId="438" xr:uid="{00000000-0005-0000-0000-0000E6010000}"/>
    <cellStyle name="Navadno 25 2" xfId="2137" xr:uid="{00000000-0005-0000-0000-000089080000}"/>
    <cellStyle name="Navadno 26" xfId="2138" xr:uid="{00000000-0005-0000-0000-00008A080000}"/>
    <cellStyle name="Navadno 27" xfId="2140" xr:uid="{00000000-0005-0000-0000-00008C080000}"/>
    <cellStyle name="Navadno 270" xfId="1811" xr:uid="{00000000-0005-0000-0000-000043070000}"/>
    <cellStyle name="Navadno 271" xfId="1812" xr:uid="{00000000-0005-0000-0000-000044070000}"/>
    <cellStyle name="Navadno 28" xfId="2142" xr:uid="{00000000-0005-0000-0000-00008E080000}"/>
    <cellStyle name="Navadno 29" xfId="2144" xr:uid="{00000000-0005-0000-0000-000090080000}"/>
    <cellStyle name="Navadno 3" xfId="2146" xr:uid="{00000000-0005-0000-0000-000092080000}"/>
    <cellStyle name="Navadno 3 2" xfId="689" xr:uid="{00000000-0005-0000-0000-0000E1020000}"/>
    <cellStyle name="Navadno 3 2 2" xfId="167" xr:uid="{00000000-0005-0000-0000-0000D0000000}"/>
    <cellStyle name="Navadno 3 2 2 2" xfId="640" xr:uid="{00000000-0005-0000-0000-0000B0020000}"/>
    <cellStyle name="Navadno 3 2 3" xfId="120" xr:uid="{00000000-0005-0000-0000-000099000000}"/>
    <cellStyle name="Navadno 3 2 4" xfId="142" xr:uid="{00000000-0005-0000-0000-0000B2000000}"/>
    <cellStyle name="Navadno 3 2 5" xfId="820" xr:uid="{00000000-0005-0000-0000-000064030000}"/>
    <cellStyle name="Navadno 3 2_zahtevek" xfId="592" xr:uid="{00000000-0005-0000-0000-000080020000}"/>
    <cellStyle name="Navadno 3 3" xfId="653" xr:uid="{00000000-0005-0000-0000-0000BD020000}"/>
    <cellStyle name="Navadno 3 3 2" xfId="832" xr:uid="{00000000-0005-0000-0000-000070030000}"/>
    <cellStyle name="Navadno 3 4" xfId="693" xr:uid="{00000000-0005-0000-0000-0000E5020000}"/>
    <cellStyle name="Navadno 3 4 2" xfId="869" xr:uid="{00000000-0005-0000-0000-000095030000}"/>
    <cellStyle name="Navadno 3 5" xfId="699" xr:uid="{00000000-0005-0000-0000-0000EB020000}"/>
    <cellStyle name="Navadno 3 6" xfId="708" xr:uid="{00000000-0005-0000-0000-0000F4020000}"/>
    <cellStyle name="Navadno 3 7" xfId="1883" xr:uid="{00000000-0005-0000-0000-00008B070000}"/>
    <cellStyle name="Navadno 3 8" xfId="1556" xr:uid="{00000000-0005-0000-0000-000044060000}"/>
    <cellStyle name="Navadno 3 9" xfId="2147" xr:uid="{00000000-0005-0000-0000-000093080000}"/>
    <cellStyle name="Navadno 3_zahtevek" xfId="208" xr:uid="{00000000-0005-0000-0000-0000FC000000}"/>
    <cellStyle name="Navadno 30" xfId="439" xr:uid="{00000000-0005-0000-0000-0000E7010000}"/>
    <cellStyle name="Navadno 31" xfId="2139" xr:uid="{00000000-0005-0000-0000-00008B080000}"/>
    <cellStyle name="Navadno 32" xfId="2141" xr:uid="{00000000-0005-0000-0000-00008D080000}"/>
    <cellStyle name="Navadno 33" xfId="2143" xr:uid="{00000000-0005-0000-0000-00008F080000}"/>
    <cellStyle name="Navadno 34" xfId="2145" xr:uid="{00000000-0005-0000-0000-000091080000}"/>
    <cellStyle name="Navadno 35" xfId="1174" xr:uid="{00000000-0005-0000-0000-0000C6040000}"/>
    <cellStyle name="Navadno 36" xfId="2148" xr:uid="{00000000-0005-0000-0000-000094080000}"/>
    <cellStyle name="Navadno 37" xfId="2061" xr:uid="{00000000-0005-0000-0000-00003D080000}"/>
    <cellStyle name="Navadno 38" xfId="2150" xr:uid="{00000000-0005-0000-0000-000096080000}"/>
    <cellStyle name="Navadno 39" xfId="2152" xr:uid="{00000000-0005-0000-0000-000098080000}"/>
    <cellStyle name="Navadno 4" xfId="2154" xr:uid="{00000000-0005-0000-0000-00009A080000}"/>
    <cellStyle name="Navadno 4 2" xfId="720" xr:uid="{00000000-0005-0000-0000-000000030000}"/>
    <cellStyle name="Navadno 4 2 2" xfId="421" xr:uid="{00000000-0005-0000-0000-0000D5010000}"/>
    <cellStyle name="Navadno 4 2 3" xfId="905" xr:uid="{00000000-0005-0000-0000-0000B9030000}"/>
    <cellStyle name="Navadno 4 3" xfId="724" xr:uid="{00000000-0005-0000-0000-000004030000}"/>
    <cellStyle name="Navadno 4 3 2" xfId="922" xr:uid="{00000000-0005-0000-0000-0000CA030000}"/>
    <cellStyle name="Navadno 4 4" xfId="729" xr:uid="{00000000-0005-0000-0000-000009030000}"/>
    <cellStyle name="Navadno 4 4 2" xfId="193" xr:uid="{00000000-0005-0000-0000-0000EC000000}"/>
    <cellStyle name="Navadno 4 4 3" xfId="221" xr:uid="{00000000-0005-0000-0000-00000B010000}"/>
    <cellStyle name="Navadno 4 5" xfId="733" xr:uid="{00000000-0005-0000-0000-00000D030000}"/>
    <cellStyle name="Navadno 4 6" xfId="740" xr:uid="{00000000-0005-0000-0000-000014030000}"/>
    <cellStyle name="Navadno 4 7" xfId="1423" xr:uid="{00000000-0005-0000-0000-0000BF050000}"/>
    <cellStyle name="Navadno 4_zahtevek" xfId="2155" xr:uid="{00000000-0005-0000-0000-00009B080000}"/>
    <cellStyle name="Navadno 40" xfId="1175" xr:uid="{00000000-0005-0000-0000-0000C7040000}"/>
    <cellStyle name="Navadno 41" xfId="2149" xr:uid="{00000000-0005-0000-0000-000095080000}"/>
    <cellStyle name="Navadno 42" xfId="2062" xr:uid="{00000000-0005-0000-0000-00003E080000}"/>
    <cellStyle name="Navadno 43" xfId="2151" xr:uid="{00000000-0005-0000-0000-000097080000}"/>
    <cellStyle name="Navadno 44" xfId="2153" xr:uid="{00000000-0005-0000-0000-000099080000}"/>
    <cellStyle name="Navadno 45" xfId="2156" xr:uid="{00000000-0005-0000-0000-00009C080000}"/>
    <cellStyle name="Navadno 45 2" xfId="2158" xr:uid="{00000000-0005-0000-0000-00009E080000}"/>
    <cellStyle name="Navadno 46" xfId="2160" xr:uid="{00000000-0005-0000-0000-0000A0080000}"/>
    <cellStyle name="Navadno 46 2" xfId="2162" xr:uid="{00000000-0005-0000-0000-0000A2080000}"/>
    <cellStyle name="Navadno 47" xfId="2163" xr:uid="{00000000-0005-0000-0000-0000A3080000}"/>
    <cellStyle name="Navadno 48" xfId="2165" xr:uid="{00000000-0005-0000-0000-0000A5080000}"/>
    <cellStyle name="Navadno 49" xfId="1099" xr:uid="{00000000-0005-0000-0000-00007B040000}"/>
    <cellStyle name="Navadno 5" xfId="2167" xr:uid="{00000000-0005-0000-0000-0000A7080000}"/>
    <cellStyle name="Navadno 5 2" xfId="615" xr:uid="{00000000-0005-0000-0000-000097020000}"/>
    <cellStyle name="Navadno 5 2 2" xfId="546" xr:uid="{00000000-0005-0000-0000-000052020000}"/>
    <cellStyle name="Navadno 5 3" xfId="758" xr:uid="{00000000-0005-0000-0000-000026030000}"/>
    <cellStyle name="Navadno 5_zahtevek" xfId="2168" xr:uid="{00000000-0005-0000-0000-0000A8080000}"/>
    <cellStyle name="Navadno 50" xfId="2157" xr:uid="{00000000-0005-0000-0000-00009D080000}"/>
    <cellStyle name="Navadno 50 2" xfId="2159" xr:uid="{00000000-0005-0000-0000-00009F080000}"/>
    <cellStyle name="Navadno 51" xfId="2161" xr:uid="{00000000-0005-0000-0000-0000A1080000}"/>
    <cellStyle name="Navadno 52" xfId="2164" xr:uid="{00000000-0005-0000-0000-0000A4080000}"/>
    <cellStyle name="Navadno 53" xfId="2166" xr:uid="{00000000-0005-0000-0000-0000A6080000}"/>
    <cellStyle name="Navadno 54" xfId="1100" xr:uid="{00000000-0005-0000-0000-00007C040000}"/>
    <cellStyle name="Navadno 55" xfId="2169" xr:uid="{00000000-0005-0000-0000-0000A9080000}"/>
    <cellStyle name="Navadno 56" xfId="2171" xr:uid="{00000000-0005-0000-0000-0000AB080000}"/>
    <cellStyle name="Navadno 57" xfId="1239" xr:uid="{00000000-0005-0000-0000-000007050000}"/>
    <cellStyle name="Navadno 58" xfId="2173" xr:uid="{00000000-0005-0000-0000-0000AD080000}"/>
    <cellStyle name="Navadno 59" xfId="2176" xr:uid="{00000000-0005-0000-0000-0000B0080000}"/>
    <cellStyle name="Navadno 59 2" xfId="760" xr:uid="{00000000-0005-0000-0000-000028030000}"/>
    <cellStyle name="Navadno 59 3" xfId="2178" xr:uid="{00000000-0005-0000-0000-0000B2080000}"/>
    <cellStyle name="Navadno 6" xfId="593" xr:uid="{00000000-0005-0000-0000-000081020000}"/>
    <cellStyle name="Navadno 6 2" xfId="620" xr:uid="{00000000-0005-0000-0000-00009C020000}"/>
    <cellStyle name="Navadno 6 3" xfId="914" xr:uid="{00000000-0005-0000-0000-0000C2030000}"/>
    <cellStyle name="Navadno 6 4" xfId="1979" xr:uid="{00000000-0005-0000-0000-0000EB070000}"/>
    <cellStyle name="Navadno 60" xfId="2170" xr:uid="{00000000-0005-0000-0000-0000AA080000}"/>
    <cellStyle name="Navadno 61" xfId="2172" xr:uid="{00000000-0005-0000-0000-0000AC080000}"/>
    <cellStyle name="Navadno 61 2" xfId="2174" xr:uid="{00000000-0005-0000-0000-0000AE080000}"/>
    <cellStyle name="Navadno 62" xfId="1240" xr:uid="{00000000-0005-0000-0000-000008050000}"/>
    <cellStyle name="Navadno 63" xfId="2175" xr:uid="{00000000-0005-0000-0000-0000AF080000}"/>
    <cellStyle name="Navadno 64" xfId="2177" xr:uid="{00000000-0005-0000-0000-0000B1080000}"/>
    <cellStyle name="Navadno 65" xfId="2179" xr:uid="{00000000-0005-0000-0000-0000B3080000}"/>
    <cellStyle name="Navadno 66" xfId="2181" xr:uid="{00000000-0005-0000-0000-0000B5080000}"/>
    <cellStyle name="Navadno 67" xfId="2183" xr:uid="{00000000-0005-0000-0000-0000B7080000}"/>
    <cellStyle name="Navadno 68" xfId="2131" xr:uid="{00000000-0005-0000-0000-000083080000}"/>
    <cellStyle name="Navadno 69" xfId="2185" xr:uid="{00000000-0005-0000-0000-0000B9080000}"/>
    <cellStyle name="Navadno 7" xfId="626" xr:uid="{00000000-0005-0000-0000-0000A2020000}"/>
    <cellStyle name="Navadno 7 2" xfId="128" xr:uid="{00000000-0005-0000-0000-0000A2000000}"/>
    <cellStyle name="Navadno 7 2 2" xfId="770" xr:uid="{00000000-0005-0000-0000-000032030000}"/>
    <cellStyle name="Navadno 7 3" xfId="152" xr:uid="{00000000-0005-0000-0000-0000BD000000}"/>
    <cellStyle name="Navadno 7 4" xfId="2188" xr:uid="{00000000-0005-0000-0000-0000BC080000}"/>
    <cellStyle name="Navadno 7_AP.gr" xfId="6" xr:uid="{00000000-0005-0000-0000-000008000000}"/>
    <cellStyle name="Navadno 70" xfId="2180" xr:uid="{00000000-0005-0000-0000-0000B4080000}"/>
    <cellStyle name="Navadno 71" xfId="2182" xr:uid="{00000000-0005-0000-0000-0000B6080000}"/>
    <cellStyle name="Navadno 71 2" xfId="155" xr:uid="{00000000-0005-0000-0000-0000C1000000}"/>
    <cellStyle name="Navadno 71 3" xfId="2189" xr:uid="{00000000-0005-0000-0000-0000BD080000}"/>
    <cellStyle name="Navadno 72" xfId="2184" xr:uid="{00000000-0005-0000-0000-0000B8080000}"/>
    <cellStyle name="Navadno 73" xfId="2132" xr:uid="{00000000-0005-0000-0000-000084080000}"/>
    <cellStyle name="Navadno 74" xfId="2186" xr:uid="{00000000-0005-0000-0000-0000BA080000}"/>
    <cellStyle name="Navadno 75" xfId="97" xr:uid="{00000000-0005-0000-0000-00007B000000}"/>
    <cellStyle name="Navadno 76" xfId="2190" xr:uid="{00000000-0005-0000-0000-0000BE080000}"/>
    <cellStyle name="Navadno 77" xfId="2001" xr:uid="{00000000-0005-0000-0000-000001080000}"/>
    <cellStyle name="Navadno 78" xfId="2006" xr:uid="{00000000-0005-0000-0000-000006080000}"/>
    <cellStyle name="Navadno 79" xfId="2009" xr:uid="{00000000-0005-0000-0000-000009080000}"/>
    <cellStyle name="Navadno 8" xfId="2072" xr:uid="{00000000-0005-0000-0000-000048080000}"/>
    <cellStyle name="Navadno 8 2" xfId="2192" xr:uid="{00000000-0005-0000-0000-0000C0080000}"/>
    <cellStyle name="Navadno 8 3" xfId="1879" xr:uid="{00000000-0005-0000-0000-000087070000}"/>
    <cellStyle name="Navadno 8 4" xfId="2193" xr:uid="{00000000-0005-0000-0000-0000C1080000}"/>
    <cellStyle name="Navadno 80" xfId="98" xr:uid="{00000000-0005-0000-0000-00007C000000}"/>
    <cellStyle name="Navadno 81" xfId="2191" xr:uid="{00000000-0005-0000-0000-0000BF080000}"/>
    <cellStyle name="Navadno 82" xfId="2002" xr:uid="{00000000-0005-0000-0000-000002080000}"/>
    <cellStyle name="Navadno 83" xfId="2007" xr:uid="{00000000-0005-0000-0000-000007080000}"/>
    <cellStyle name="Navadno 83 2" xfId="176" xr:uid="{00000000-0005-0000-0000-0000DA000000}"/>
    <cellStyle name="Navadno 84" xfId="2010" xr:uid="{00000000-0005-0000-0000-00000A080000}"/>
    <cellStyle name="Navadno 84 2" xfId="2012" xr:uid="{00000000-0005-0000-0000-00000C080000}"/>
    <cellStyle name="Navadno 85" xfId="840" xr:uid="{00000000-0005-0000-0000-000078030000}"/>
    <cellStyle name="Navadno 85 2" xfId="2015" xr:uid="{00000000-0005-0000-0000-00000F080000}"/>
    <cellStyle name="Navadno 86" xfId="2019" xr:uid="{00000000-0005-0000-0000-000013080000}"/>
    <cellStyle name="Navadno 86 2" xfId="2194" xr:uid="{00000000-0005-0000-0000-0000C2080000}"/>
    <cellStyle name="Navadno 87" xfId="2065" xr:uid="{00000000-0005-0000-0000-000041080000}"/>
    <cellStyle name="Navadno 87 2" xfId="1446" xr:uid="{00000000-0005-0000-0000-0000D6050000}"/>
    <cellStyle name="Navadno 88" xfId="204" xr:uid="{00000000-0005-0000-0000-0000F8000000}"/>
    <cellStyle name="Navadno 88 2" xfId="2197" xr:uid="{00000000-0005-0000-0000-0000C5080000}"/>
    <cellStyle name="Navadno 89" xfId="2199" xr:uid="{00000000-0005-0000-0000-0000C7080000}"/>
    <cellStyle name="Navadno 89 2" xfId="1449" xr:uid="{00000000-0005-0000-0000-0000D9050000}"/>
    <cellStyle name="Navadno 9" xfId="2074" xr:uid="{00000000-0005-0000-0000-00004A080000}"/>
    <cellStyle name="Navadno 9 2" xfId="309" xr:uid="{00000000-0005-0000-0000-000065010000}"/>
    <cellStyle name="Navadno 9 2 2" xfId="1840" xr:uid="{00000000-0005-0000-0000-000060070000}"/>
    <cellStyle name="Navadno 9 3" xfId="312" xr:uid="{00000000-0005-0000-0000-000068010000}"/>
    <cellStyle name="Navadno 9_zahtevek" xfId="188" xr:uid="{00000000-0005-0000-0000-0000E7000000}"/>
    <cellStyle name="Navadno 90" xfId="841" xr:uid="{00000000-0005-0000-0000-000079030000}"/>
    <cellStyle name="Navadno 90 2" xfId="2016" xr:uid="{00000000-0005-0000-0000-000010080000}"/>
    <cellStyle name="Navadno 91" xfId="2020" xr:uid="{00000000-0005-0000-0000-000014080000}"/>
    <cellStyle name="Navadno 91 2" xfId="2195" xr:uid="{00000000-0005-0000-0000-0000C3080000}"/>
    <cellStyle name="Navadno 92" xfId="2066" xr:uid="{00000000-0005-0000-0000-000042080000}"/>
    <cellStyle name="Navadno 92 2" xfId="1447" xr:uid="{00000000-0005-0000-0000-0000D7050000}"/>
    <cellStyle name="Navadno 93" xfId="205" xr:uid="{00000000-0005-0000-0000-0000F9000000}"/>
    <cellStyle name="Navadno 93 2" xfId="2198" xr:uid="{00000000-0005-0000-0000-0000C6080000}"/>
    <cellStyle name="Navadno 94" xfId="2732" xr:uid="{AD3EC48E-D042-4D73-933B-A32A167782FE}"/>
    <cellStyle name="Navadno 94 2" xfId="1450" xr:uid="{00000000-0005-0000-0000-0000DA050000}"/>
    <cellStyle name="Navadno 95" xfId="2733" xr:uid="{58F3E620-5B6A-4CF3-B96D-F41670008109}"/>
    <cellStyle name="Navadno 95 2" xfId="2200" xr:uid="{00000000-0005-0000-0000-0000C8080000}"/>
    <cellStyle name="Navadno 96 2" xfId="1455" xr:uid="{00000000-0005-0000-0000-0000DF050000}"/>
    <cellStyle name="Navadno 97 2" xfId="2201" xr:uid="{00000000-0005-0000-0000-0000C9080000}"/>
    <cellStyle name="Navadno 98 2" xfId="2203" xr:uid="{00000000-0005-0000-0000-0000CB080000}"/>
    <cellStyle name="Navadno 99 2" xfId="2204" xr:uid="{00000000-0005-0000-0000-0000CC080000}"/>
    <cellStyle name="Navadno_FORMULA" xfId="2205" xr:uid="{00000000-0005-0000-0000-0000CD080000}"/>
    <cellStyle name="Navadno_FORMULA 2" xfId="1478" xr:uid="{00000000-0005-0000-0000-0000F6050000}"/>
    <cellStyle name="Navadno_PRAZ" xfId="1742" xr:uid="{00000000-0005-0000-0000-0000FE060000}"/>
    <cellStyle name="Neutral 2" xfId="1694" xr:uid="{00000000-0005-0000-0000-0000CE060000}"/>
    <cellStyle name="Neutral 2 2" xfId="2206" xr:uid="{00000000-0005-0000-0000-0000CE080000}"/>
    <cellStyle name="Neutral 2 2 2" xfId="2207" xr:uid="{00000000-0005-0000-0000-0000CF080000}"/>
    <cellStyle name="Neutral 2 3" xfId="2043" xr:uid="{00000000-0005-0000-0000-00002B080000}"/>
    <cellStyle name="Neutral 2 3 2" xfId="2045" xr:uid="{00000000-0005-0000-0000-00002D080000}"/>
    <cellStyle name="Neutral 3" xfId="2208" xr:uid="{00000000-0005-0000-0000-0000D0080000}"/>
    <cellStyle name="Neutral 3 2" xfId="2209" xr:uid="{00000000-0005-0000-0000-0000D1080000}"/>
    <cellStyle name="Neutral 3 2 2" xfId="1767" xr:uid="{00000000-0005-0000-0000-000017070000}"/>
    <cellStyle name="Neutral 3 3" xfId="2048" xr:uid="{00000000-0005-0000-0000-000030080000}"/>
    <cellStyle name="Neutral 3 3 2" xfId="1772" xr:uid="{00000000-0005-0000-0000-00001C070000}"/>
    <cellStyle name="Neutral 4" xfId="1815" xr:uid="{00000000-0005-0000-0000-000047070000}"/>
    <cellStyle name="Neutral 4 2" xfId="288" xr:uid="{00000000-0005-0000-0000-000050010000}"/>
    <cellStyle name="Neutral 4 2 2" xfId="107" xr:uid="{00000000-0005-0000-0000-000088000000}"/>
    <cellStyle name="Neutral 4 3" xfId="1818" xr:uid="{00000000-0005-0000-0000-00004A070000}"/>
    <cellStyle name="Neutral 4 3 2" xfId="1820" xr:uid="{00000000-0005-0000-0000-00004C070000}"/>
    <cellStyle name="Neutral 5" xfId="2210" xr:uid="{00000000-0005-0000-0000-0000D2080000}"/>
    <cellStyle name="Neutral 5 2" xfId="2211" xr:uid="{00000000-0005-0000-0000-0000D3080000}"/>
    <cellStyle name="Neutral 5 2 2" xfId="2212" xr:uid="{00000000-0005-0000-0000-0000D4080000}"/>
    <cellStyle name="Neutral 5 3" xfId="2053" xr:uid="{00000000-0005-0000-0000-000035080000}"/>
    <cellStyle name="Neutral 5 3 2" xfId="2213" xr:uid="{00000000-0005-0000-0000-0000D5080000}"/>
    <cellStyle name="Neutral 6" xfId="2215" xr:uid="{00000000-0005-0000-0000-0000D7080000}"/>
    <cellStyle name="Neutrale" xfId="2216" xr:uid="{00000000-0005-0000-0000-0000D8080000}"/>
    <cellStyle name="Neutro" xfId="2217" xr:uid="{00000000-0005-0000-0000-0000D9080000}"/>
    <cellStyle name="Nevtralno 2" xfId="2219" xr:uid="{00000000-0005-0000-0000-0000DB080000}"/>
    <cellStyle name="Nevtralno 3" xfId="1808" xr:uid="{00000000-0005-0000-0000-000040070000}"/>
    <cellStyle name="Nivo_1_GlNaslov" xfId="77" xr:uid="{00000000-0005-0000-0000-000062000000}"/>
    <cellStyle name="Non valido" xfId="2221" xr:uid="{00000000-0005-0000-0000-0000DD080000}"/>
    <cellStyle name="Normal 10" xfId="1399" xr:uid="{00000000-0005-0000-0000-0000A7050000}"/>
    <cellStyle name="Normal 10 2" xfId="1518" xr:uid="{00000000-0005-0000-0000-00001E060000}"/>
    <cellStyle name="Normal 10 3" xfId="1368" xr:uid="{00000000-0005-0000-0000-000088050000}"/>
    <cellStyle name="Normal 102" xfId="2224" xr:uid="{00000000-0005-0000-0000-0000E0080000}"/>
    <cellStyle name="Normal 103" xfId="2226" xr:uid="{00000000-0005-0000-0000-0000E2080000}"/>
    <cellStyle name="Normal 11" xfId="2227" xr:uid="{00000000-0005-0000-0000-0000E3080000}"/>
    <cellStyle name="Normal 11 2" xfId="2228" xr:uid="{00000000-0005-0000-0000-0000E4080000}"/>
    <cellStyle name="Normal 11 2 2" xfId="2229" xr:uid="{00000000-0005-0000-0000-0000E5080000}"/>
    <cellStyle name="Normal 11 2 2 2" xfId="318" xr:uid="{00000000-0005-0000-0000-00006E010000}"/>
    <cellStyle name="Normal 11 3" xfId="436" xr:uid="{00000000-0005-0000-0000-0000E4010000}"/>
    <cellStyle name="Normal 11 3 2" xfId="1809" xr:uid="{00000000-0005-0000-0000-000041070000}"/>
    <cellStyle name="Normal 11 4" xfId="2230" xr:uid="{00000000-0005-0000-0000-0000E6080000}"/>
    <cellStyle name="Normal 11 5" xfId="1607" xr:uid="{00000000-0005-0000-0000-000077060000}"/>
    <cellStyle name="Normal 11 6" xfId="1169" xr:uid="{00000000-0005-0000-0000-0000C1040000}"/>
    <cellStyle name="Normal 12" xfId="2231" xr:uid="{00000000-0005-0000-0000-0000E7080000}"/>
    <cellStyle name="Normal 12 2" xfId="1522" xr:uid="{00000000-0005-0000-0000-000022060000}"/>
    <cellStyle name="Normal 12 2 2" xfId="1524" xr:uid="{00000000-0005-0000-0000-000024060000}"/>
    <cellStyle name="Normal 12 2 3" xfId="1528" xr:uid="{00000000-0005-0000-0000-000028060000}"/>
    <cellStyle name="Normal 12 3" xfId="96" xr:uid="{00000000-0005-0000-0000-00007A000000}"/>
    <cellStyle name="Normal 12 3 2" xfId="1712" xr:uid="{00000000-0005-0000-0000-0000E0060000}"/>
    <cellStyle name="Normal 12 4" xfId="2232" xr:uid="{00000000-0005-0000-0000-0000E8080000}"/>
    <cellStyle name="Normal 13" xfId="2233" xr:uid="{00000000-0005-0000-0000-0000E9080000}"/>
    <cellStyle name="Normal 13 2" xfId="2234" xr:uid="{00000000-0005-0000-0000-0000EA080000}"/>
    <cellStyle name="Normal 13 3" xfId="1314" xr:uid="{00000000-0005-0000-0000-000052050000}"/>
    <cellStyle name="Normal 13 4" xfId="1317" xr:uid="{00000000-0005-0000-0000-000055050000}"/>
    <cellStyle name="Normal 14" xfId="2235" xr:uid="{00000000-0005-0000-0000-0000EB080000}"/>
    <cellStyle name="Normal 14 2" xfId="2236" xr:uid="{00000000-0005-0000-0000-0000EC080000}"/>
    <cellStyle name="Normal 14 2 2" xfId="63" xr:uid="{00000000-0005-0000-0000-00004F000000}"/>
    <cellStyle name="Normal 14 3" xfId="1321" xr:uid="{00000000-0005-0000-0000-000059050000}"/>
    <cellStyle name="Normal 14 4" xfId="1323" xr:uid="{00000000-0005-0000-0000-00005B050000}"/>
    <cellStyle name="Normal 15" xfId="402" xr:uid="{00000000-0005-0000-0000-0000C2010000}"/>
    <cellStyle name="Normal 16" xfId="2238" xr:uid="{00000000-0005-0000-0000-0000EE080000}"/>
    <cellStyle name="Normal 17" xfId="2240" xr:uid="{00000000-0005-0000-0000-0000F0080000}"/>
    <cellStyle name="Normal 18" xfId="2241" xr:uid="{00000000-0005-0000-0000-0000F1080000}"/>
    <cellStyle name="Normal 19" xfId="2242" xr:uid="{00000000-0005-0000-0000-0000F2080000}"/>
    <cellStyle name="Normal 19 2" xfId="2243" xr:uid="{00000000-0005-0000-0000-0000F3080000}"/>
    <cellStyle name="Normal 19 3" xfId="1589" xr:uid="{00000000-0005-0000-0000-000065060000}"/>
    <cellStyle name="Normal 193" xfId="1634" xr:uid="{00000000-0005-0000-0000-000092060000}"/>
    <cellStyle name="normal 2" xfId="2245" xr:uid="{00000000-0005-0000-0000-0000F5080000}"/>
    <cellStyle name="Normal 2 10" xfId="1994" xr:uid="{00000000-0005-0000-0000-0000FA070000}"/>
    <cellStyle name="Normal 2 100" xfId="2246" xr:uid="{00000000-0005-0000-0000-0000F6080000}"/>
    <cellStyle name="Normal 2 100 2" xfId="2736" xr:uid="{3EF59DB0-5EEA-49F8-B39D-9401B9152ED4}"/>
    <cellStyle name="Normal 2 101" xfId="2247" xr:uid="{00000000-0005-0000-0000-0000F7080000}"/>
    <cellStyle name="Normal 2 102" xfId="2202" xr:uid="{00000000-0005-0000-0000-0000CA080000}"/>
    <cellStyle name="Normal 2 11" xfId="2094" xr:uid="{00000000-0005-0000-0000-00005E080000}"/>
    <cellStyle name="Normal 2 12" xfId="1831" xr:uid="{00000000-0005-0000-0000-000057070000}"/>
    <cellStyle name="Normal 2 13" xfId="1833" xr:uid="{00000000-0005-0000-0000-000059070000}"/>
    <cellStyle name="Normal 2 14" xfId="1835" xr:uid="{00000000-0005-0000-0000-00005B070000}"/>
    <cellStyle name="normal 2 15" xfId="2249" xr:uid="{00000000-0005-0000-0000-0000F9080000}"/>
    <cellStyle name="Normal 2 16" xfId="1076" xr:uid="{00000000-0005-0000-0000-000064040000}"/>
    <cellStyle name="Normal 2 17" xfId="2251" xr:uid="{00000000-0005-0000-0000-0000FB080000}"/>
    <cellStyle name="Normal 2 18" xfId="2254" xr:uid="{00000000-0005-0000-0000-0000FE080000}"/>
    <cellStyle name="Normal 2 19" xfId="1160" xr:uid="{00000000-0005-0000-0000-0000B8040000}"/>
    <cellStyle name="Normal 2 2" xfId="2255" xr:uid="{00000000-0005-0000-0000-0000FF080000}"/>
    <cellStyle name="normal 2 2 10" xfId="2222" xr:uid="{00000000-0005-0000-0000-0000DE080000}"/>
    <cellStyle name="Normal 2 2 100" xfId="2256" xr:uid="{00000000-0005-0000-0000-000000090000}"/>
    <cellStyle name="Normal 2 2 101" xfId="2257" xr:uid="{00000000-0005-0000-0000-000001090000}"/>
    <cellStyle name="Normal 2 2 102" xfId="2258" xr:uid="{00000000-0005-0000-0000-000002090000}"/>
    <cellStyle name="Normal 2 2 103" xfId="2259" xr:uid="{00000000-0005-0000-0000-000003090000}"/>
    <cellStyle name="Normal 2 2 104" xfId="1071" xr:uid="{00000000-0005-0000-0000-00005F040000}"/>
    <cellStyle name="Normal 2 2 105" xfId="2260" xr:uid="{00000000-0005-0000-0000-000004090000}"/>
    <cellStyle name="Normal 2 2 106" xfId="2261" xr:uid="{00000000-0005-0000-0000-000005090000}"/>
    <cellStyle name="Normal 2 2 107" xfId="2262" xr:uid="{00000000-0005-0000-0000-000006090000}"/>
    <cellStyle name="Normal 2 2 108" xfId="2263" xr:uid="{00000000-0005-0000-0000-000007090000}"/>
    <cellStyle name="Normal 2 2 11" xfId="2265" xr:uid="{00000000-0005-0000-0000-000009090000}"/>
    <cellStyle name="Normal 2 2 12" xfId="102" xr:uid="{00000000-0005-0000-0000-000081000000}"/>
    <cellStyle name="Normal 2 2 13" xfId="2266" xr:uid="{00000000-0005-0000-0000-00000A090000}"/>
    <cellStyle name="Normal 2 2 14" xfId="2267" xr:uid="{00000000-0005-0000-0000-00000B090000}"/>
    <cellStyle name="Normal 2 2 15" xfId="1330" xr:uid="{00000000-0005-0000-0000-000062050000}"/>
    <cellStyle name="Normal 2 2 16" xfId="1336" xr:uid="{00000000-0005-0000-0000-000068050000}"/>
    <cellStyle name="Normal 2 2 17" xfId="2269" xr:uid="{00000000-0005-0000-0000-00000D090000}"/>
    <cellStyle name="Normal 2 2 18" xfId="2271" xr:uid="{00000000-0005-0000-0000-00000F090000}"/>
    <cellStyle name="Normal 2 2 19" xfId="2273" xr:uid="{00000000-0005-0000-0000-000011090000}"/>
    <cellStyle name="normal 2 2 2" xfId="2274" xr:uid="{00000000-0005-0000-0000-000012090000}"/>
    <cellStyle name="Normal 2 2 20" xfId="1329" xr:uid="{00000000-0005-0000-0000-000061050000}"/>
    <cellStyle name="Normal 2 2 21" xfId="1335" xr:uid="{00000000-0005-0000-0000-000067050000}"/>
    <cellStyle name="Normal 2 2 22" xfId="2268" xr:uid="{00000000-0005-0000-0000-00000C090000}"/>
    <cellStyle name="Normal 2 2 23" xfId="2270" xr:uid="{00000000-0005-0000-0000-00000E090000}"/>
    <cellStyle name="Normal 2 2 24" xfId="2272" xr:uid="{00000000-0005-0000-0000-000010090000}"/>
    <cellStyle name="Normal 2 2 25" xfId="2276" xr:uid="{00000000-0005-0000-0000-000014090000}"/>
    <cellStyle name="Normal 2 2 26" xfId="2278" xr:uid="{00000000-0005-0000-0000-000016090000}"/>
    <cellStyle name="Normal 2 2 27" xfId="2280" xr:uid="{00000000-0005-0000-0000-000018090000}"/>
    <cellStyle name="Normal 2 2 28" xfId="789" xr:uid="{00000000-0005-0000-0000-000045030000}"/>
    <cellStyle name="Normal 2 2 29" xfId="794" xr:uid="{00000000-0005-0000-0000-00004A030000}"/>
    <cellStyle name="normal 2 2 3" xfId="2281" xr:uid="{00000000-0005-0000-0000-000019090000}"/>
    <cellStyle name="Normal 2 2 30" xfId="2275" xr:uid="{00000000-0005-0000-0000-000013090000}"/>
    <cellStyle name="Normal 2 2 31" xfId="2277" xr:uid="{00000000-0005-0000-0000-000015090000}"/>
    <cellStyle name="Normal 2 2 32" xfId="2279" xr:uid="{00000000-0005-0000-0000-000017090000}"/>
    <cellStyle name="Normal 2 2 33" xfId="788" xr:uid="{00000000-0005-0000-0000-000044030000}"/>
    <cellStyle name="Normal 2 2 34" xfId="793" xr:uid="{00000000-0005-0000-0000-000049030000}"/>
    <cellStyle name="Normal 2 2 35" xfId="802" xr:uid="{00000000-0005-0000-0000-000052030000}"/>
    <cellStyle name="Normal 2 2 36" xfId="807" xr:uid="{00000000-0005-0000-0000-000057030000}"/>
    <cellStyle name="Normal 2 2 37" xfId="1776" xr:uid="{00000000-0005-0000-0000-000020070000}"/>
    <cellStyle name="Normal 2 2 38" xfId="2283" xr:uid="{00000000-0005-0000-0000-00001B090000}"/>
    <cellStyle name="Normal 2 2 39" xfId="2285" xr:uid="{00000000-0005-0000-0000-00001D090000}"/>
    <cellStyle name="normal 2 2 4" xfId="2286" xr:uid="{00000000-0005-0000-0000-00001E090000}"/>
    <cellStyle name="Normal 2 2 40" xfId="801" xr:uid="{00000000-0005-0000-0000-000051030000}"/>
    <cellStyle name="Normal 2 2 41" xfId="806" xr:uid="{00000000-0005-0000-0000-000056030000}"/>
    <cellStyle name="Normal 2 2 42" xfId="1775" xr:uid="{00000000-0005-0000-0000-00001F070000}"/>
    <cellStyle name="Normal 2 2 43" xfId="2282" xr:uid="{00000000-0005-0000-0000-00001A090000}"/>
    <cellStyle name="Normal 2 2 44" xfId="2284" xr:uid="{00000000-0005-0000-0000-00001C090000}"/>
    <cellStyle name="Normal 2 2 45" xfId="2288" xr:uid="{00000000-0005-0000-0000-000020090000}"/>
    <cellStyle name="Normal 2 2 46" xfId="2290" xr:uid="{00000000-0005-0000-0000-000022090000}"/>
    <cellStyle name="Normal 2 2 47" xfId="2292" xr:uid="{00000000-0005-0000-0000-000024090000}"/>
    <cellStyle name="Normal 2 2 48" xfId="2294" xr:uid="{00000000-0005-0000-0000-000026090000}"/>
    <cellStyle name="Normal 2 2 49" xfId="2296" xr:uid="{00000000-0005-0000-0000-000028090000}"/>
    <cellStyle name="normal 2 2 5" xfId="598" xr:uid="{00000000-0005-0000-0000-000086020000}"/>
    <cellStyle name="Normal 2 2 50" xfId="2287" xr:uid="{00000000-0005-0000-0000-00001F090000}"/>
    <cellStyle name="Normal 2 2 51" xfId="2289" xr:uid="{00000000-0005-0000-0000-000021090000}"/>
    <cellStyle name="Normal 2 2 52" xfId="2291" xr:uid="{00000000-0005-0000-0000-000023090000}"/>
    <cellStyle name="Normal 2 2 53" xfId="2293" xr:uid="{00000000-0005-0000-0000-000025090000}"/>
    <cellStyle name="Normal 2 2 54" xfId="2295" xr:uid="{00000000-0005-0000-0000-000027090000}"/>
    <cellStyle name="Normal 2 2 55" xfId="2298" xr:uid="{00000000-0005-0000-0000-00002A090000}"/>
    <cellStyle name="Normal 2 2 56" xfId="2300" xr:uid="{00000000-0005-0000-0000-00002C090000}"/>
    <cellStyle name="Normal 2 2 57" xfId="2302" xr:uid="{00000000-0005-0000-0000-00002E090000}"/>
    <cellStyle name="Normal 2 2 58" xfId="2304" xr:uid="{00000000-0005-0000-0000-000030090000}"/>
    <cellStyle name="Normal 2 2 59" xfId="2306" xr:uid="{00000000-0005-0000-0000-000032090000}"/>
    <cellStyle name="normal 2 2 6" xfId="1764" xr:uid="{00000000-0005-0000-0000-000014070000}"/>
    <cellStyle name="Normal 2 2 60" xfId="2297" xr:uid="{00000000-0005-0000-0000-000029090000}"/>
    <cellStyle name="Normal 2 2 61" xfId="2299" xr:uid="{00000000-0005-0000-0000-00002B090000}"/>
    <cellStyle name="Normal 2 2 62" xfId="2301" xr:uid="{00000000-0005-0000-0000-00002D090000}"/>
    <cellStyle name="Normal 2 2 63" xfId="2303" xr:uid="{00000000-0005-0000-0000-00002F090000}"/>
    <cellStyle name="Normal 2 2 64" xfId="2305" xr:uid="{00000000-0005-0000-0000-000031090000}"/>
    <cellStyle name="Normal 2 2 65" xfId="2308" xr:uid="{00000000-0005-0000-0000-000034090000}"/>
    <cellStyle name="Normal 2 2 66" xfId="2310" xr:uid="{00000000-0005-0000-0000-000036090000}"/>
    <cellStyle name="Normal 2 2 67" xfId="2312" xr:uid="{00000000-0005-0000-0000-000038090000}"/>
    <cellStyle name="Normal 2 2 68" xfId="94" xr:uid="{00000000-0005-0000-0000-000076000000}"/>
    <cellStyle name="Normal 2 2 69" xfId="138" xr:uid="{00000000-0005-0000-0000-0000AC000000}"/>
    <cellStyle name="normal 2 2 7" xfId="1456" xr:uid="{00000000-0005-0000-0000-0000E0050000}"/>
    <cellStyle name="Normal 2 2 70" xfId="2307" xr:uid="{00000000-0005-0000-0000-000033090000}"/>
    <cellStyle name="Normal 2 2 71" xfId="2309" xr:uid="{00000000-0005-0000-0000-000035090000}"/>
    <cellStyle name="Normal 2 2 72" xfId="2311" xr:uid="{00000000-0005-0000-0000-000037090000}"/>
    <cellStyle name="Normal 2 2 73" xfId="93" xr:uid="{00000000-0005-0000-0000-000075000000}"/>
    <cellStyle name="Normal 2 2 74" xfId="137" xr:uid="{00000000-0005-0000-0000-0000AB000000}"/>
    <cellStyle name="Normal 2 2 75" xfId="159" xr:uid="{00000000-0005-0000-0000-0000C5000000}"/>
    <cellStyle name="Normal 2 2 76" xfId="166" xr:uid="{00000000-0005-0000-0000-0000CE000000}"/>
    <cellStyle name="Normal 2 2 77" xfId="119" xr:uid="{00000000-0005-0000-0000-000097000000}"/>
    <cellStyle name="Normal 2 2 78" xfId="140" xr:uid="{00000000-0005-0000-0000-0000AF000000}"/>
    <cellStyle name="Normal 2 2 79" xfId="818" xr:uid="{00000000-0005-0000-0000-000062030000}"/>
    <cellStyle name="normal 2 2 8" xfId="2313" xr:uid="{00000000-0005-0000-0000-000039090000}"/>
    <cellStyle name="Normal 2 2 80" xfId="158" xr:uid="{00000000-0005-0000-0000-0000C4000000}"/>
    <cellStyle name="Normal 2 2 81" xfId="165" xr:uid="{00000000-0005-0000-0000-0000CD000000}"/>
    <cellStyle name="Normal 2 2 82" xfId="118" xr:uid="{00000000-0005-0000-0000-000096000000}"/>
    <cellStyle name="Normal 2 2 83" xfId="139" xr:uid="{00000000-0005-0000-0000-0000AE000000}"/>
    <cellStyle name="Normal 2 2 84" xfId="817" xr:uid="{00000000-0005-0000-0000-000061030000}"/>
    <cellStyle name="Normal 2 2 85" xfId="2315" xr:uid="{00000000-0005-0000-0000-00003B090000}"/>
    <cellStyle name="Normal 2 2 86" xfId="2317" xr:uid="{00000000-0005-0000-0000-00003D090000}"/>
    <cellStyle name="Normal 2 2 87" xfId="2319" xr:uid="{00000000-0005-0000-0000-00003F090000}"/>
    <cellStyle name="Normal 2 2 88" xfId="2321" xr:uid="{00000000-0005-0000-0000-000041090000}"/>
    <cellStyle name="Normal 2 2 89" xfId="2324" xr:uid="{00000000-0005-0000-0000-000044090000}"/>
    <cellStyle name="normal 2 2 9" xfId="2325" xr:uid="{00000000-0005-0000-0000-000045090000}"/>
    <cellStyle name="Normal 2 2 90" xfId="2314" xr:uid="{00000000-0005-0000-0000-00003A090000}"/>
    <cellStyle name="Normal 2 2 91" xfId="2316" xr:uid="{00000000-0005-0000-0000-00003C090000}"/>
    <cellStyle name="Normal 2 2 92" xfId="2318" xr:uid="{00000000-0005-0000-0000-00003E090000}"/>
    <cellStyle name="Normal 2 2 93" xfId="2320" xr:uid="{00000000-0005-0000-0000-000040090000}"/>
    <cellStyle name="Normal 2 2 94" xfId="2323" xr:uid="{00000000-0005-0000-0000-000043090000}"/>
    <cellStyle name="Normal 2 2 95" xfId="2326" xr:uid="{00000000-0005-0000-0000-000046090000}"/>
    <cellStyle name="Normal 2 2 96" xfId="2327" xr:uid="{00000000-0005-0000-0000-000047090000}"/>
    <cellStyle name="Normal 2 2 97" xfId="2328" xr:uid="{00000000-0005-0000-0000-000048090000}"/>
    <cellStyle name="Normal 2 2 98" xfId="2329" xr:uid="{00000000-0005-0000-0000-000049090000}"/>
    <cellStyle name="Normal 2 2 99" xfId="2330" xr:uid="{00000000-0005-0000-0000-00004A090000}"/>
    <cellStyle name="normal 2 2_B" xfId="526" xr:uid="{00000000-0005-0000-0000-00003E020000}"/>
    <cellStyle name="Normal 2 20" xfId="2248" xr:uid="{00000000-0005-0000-0000-0000F8080000}"/>
    <cellStyle name="Normal 2 21" xfId="1075" xr:uid="{00000000-0005-0000-0000-000063040000}"/>
    <cellStyle name="Normal 2 22" xfId="2250" xr:uid="{00000000-0005-0000-0000-0000FA080000}"/>
    <cellStyle name="Normal 2 23" xfId="2253" xr:uid="{00000000-0005-0000-0000-0000FD080000}"/>
    <cellStyle name="Normal 2 24" xfId="1158" xr:uid="{00000000-0005-0000-0000-0000B6040000}"/>
    <cellStyle name="Normal 2 25" xfId="2332" xr:uid="{00000000-0005-0000-0000-00004C090000}"/>
    <cellStyle name="Normal 2 26" xfId="2334" xr:uid="{00000000-0005-0000-0000-00004E090000}"/>
    <cellStyle name="Normal 2 27" xfId="2336" xr:uid="{00000000-0005-0000-0000-000050090000}"/>
    <cellStyle name="Normal 2 28" xfId="2338" xr:uid="{00000000-0005-0000-0000-000052090000}"/>
    <cellStyle name="Normal 2 29" xfId="2340" xr:uid="{00000000-0005-0000-0000-000054090000}"/>
    <cellStyle name="normal 2 3" xfId="2341" xr:uid="{00000000-0005-0000-0000-000055090000}"/>
    <cellStyle name="normal 2 3 2" xfId="2342" xr:uid="{00000000-0005-0000-0000-000056090000}"/>
    <cellStyle name="normal 2 3 3" xfId="2343" xr:uid="{00000000-0005-0000-0000-000057090000}"/>
    <cellStyle name="normal 2 3 4" xfId="2344" xr:uid="{00000000-0005-0000-0000-000058090000}"/>
    <cellStyle name="normal 2 3 5" xfId="2244" xr:uid="{00000000-0005-0000-0000-0000F4080000}"/>
    <cellStyle name="normal 2 3_B" xfId="977" xr:uid="{00000000-0005-0000-0000-000001040000}"/>
    <cellStyle name="Normal 2 30" xfId="2331" xr:uid="{00000000-0005-0000-0000-00004B090000}"/>
    <cellStyle name="Normal 2 31" xfId="2333" xr:uid="{00000000-0005-0000-0000-00004D090000}"/>
    <cellStyle name="Normal 2 32" xfId="2335" xr:uid="{00000000-0005-0000-0000-00004F090000}"/>
    <cellStyle name="Normal 2 33" xfId="2337" xr:uid="{00000000-0005-0000-0000-000051090000}"/>
    <cellStyle name="Normal 2 34" xfId="2339" xr:uid="{00000000-0005-0000-0000-000053090000}"/>
    <cellStyle name="Normal 2 35" xfId="2346" xr:uid="{00000000-0005-0000-0000-00005A090000}"/>
    <cellStyle name="Normal 2 36" xfId="2348" xr:uid="{00000000-0005-0000-0000-00005C090000}"/>
    <cellStyle name="Normal 2 37" xfId="1403" xr:uid="{00000000-0005-0000-0000-0000AB050000}"/>
    <cellStyle name="Normal 2 38" xfId="1406" xr:uid="{00000000-0005-0000-0000-0000AE050000}"/>
    <cellStyle name="Normal 2 39" xfId="2350" xr:uid="{00000000-0005-0000-0000-00005E090000}"/>
    <cellStyle name="Normal 2 4" xfId="2351" xr:uid="{00000000-0005-0000-0000-00005F090000}"/>
    <cellStyle name="Normal 2 4 2" xfId="2352" xr:uid="{00000000-0005-0000-0000-000060090000}"/>
    <cellStyle name="Normal 2 4 3" xfId="2353" xr:uid="{00000000-0005-0000-0000-000061090000}"/>
    <cellStyle name="Normal 2 40" xfId="2345" xr:uid="{00000000-0005-0000-0000-000059090000}"/>
    <cellStyle name="Normal 2 41" xfId="2347" xr:uid="{00000000-0005-0000-0000-00005B090000}"/>
    <cellStyle name="Normal 2 42" xfId="1402" xr:uid="{00000000-0005-0000-0000-0000AA050000}"/>
    <cellStyle name="Normal 2 43" xfId="1405" xr:uid="{00000000-0005-0000-0000-0000AD050000}"/>
    <cellStyle name="Normal 2 44" xfId="2349" xr:uid="{00000000-0005-0000-0000-00005D090000}"/>
    <cellStyle name="Normal 2 45" xfId="2355" xr:uid="{00000000-0005-0000-0000-000063090000}"/>
    <cellStyle name="Normal 2 46" xfId="2357" xr:uid="{00000000-0005-0000-0000-000065090000}"/>
    <cellStyle name="Normal 2 47" xfId="1963" xr:uid="{00000000-0005-0000-0000-0000DB070000}"/>
    <cellStyle name="Normal 2 48" xfId="2359" xr:uid="{00000000-0005-0000-0000-000067090000}"/>
    <cellStyle name="Normal 2 49" xfId="2361" xr:uid="{00000000-0005-0000-0000-000069090000}"/>
    <cellStyle name="Normal 2 5" xfId="2362" xr:uid="{00000000-0005-0000-0000-00006A090000}"/>
    <cellStyle name="Normal 2 5 2" xfId="2363" xr:uid="{00000000-0005-0000-0000-00006B090000}"/>
    <cellStyle name="Normal 2 5 3" xfId="2364" xr:uid="{00000000-0005-0000-0000-00006C090000}"/>
    <cellStyle name="Normal 2 50" xfId="2354" xr:uid="{00000000-0005-0000-0000-000062090000}"/>
    <cellStyle name="Normal 2 51" xfId="2356" xr:uid="{00000000-0005-0000-0000-000064090000}"/>
    <cellStyle name="Normal 2 52" xfId="1962" xr:uid="{00000000-0005-0000-0000-0000DA070000}"/>
    <cellStyle name="Normal 2 53" xfId="2358" xr:uid="{00000000-0005-0000-0000-000066090000}"/>
    <cellStyle name="Normal 2 54" xfId="2360" xr:uid="{00000000-0005-0000-0000-000068090000}"/>
    <cellStyle name="Normal 2 55" xfId="196" xr:uid="{00000000-0005-0000-0000-0000EF000000}"/>
    <cellStyle name="Normal 2 56" xfId="224" xr:uid="{00000000-0005-0000-0000-00000E010000}"/>
    <cellStyle name="Normal 2 57" xfId="2366" xr:uid="{00000000-0005-0000-0000-00006E090000}"/>
    <cellStyle name="Normal 2 58" xfId="2368" xr:uid="{00000000-0005-0000-0000-000070090000}"/>
    <cellStyle name="Normal 2 59" xfId="2370" xr:uid="{00000000-0005-0000-0000-000072090000}"/>
    <cellStyle name="Normal 2 6" xfId="1956" xr:uid="{00000000-0005-0000-0000-0000D4070000}"/>
    <cellStyle name="Normal 2 6 2" xfId="1465" xr:uid="{00000000-0005-0000-0000-0000E9050000}"/>
    <cellStyle name="Normal 2 60" xfId="195" xr:uid="{00000000-0005-0000-0000-0000EE000000}"/>
    <cellStyle name="Normal 2 61" xfId="223" xr:uid="{00000000-0005-0000-0000-00000D010000}"/>
    <cellStyle name="Normal 2 62" xfId="2365" xr:uid="{00000000-0005-0000-0000-00006D090000}"/>
    <cellStyle name="Normal 2 63" xfId="2367" xr:uid="{00000000-0005-0000-0000-00006F090000}"/>
    <cellStyle name="Normal 2 64" xfId="2369" xr:uid="{00000000-0005-0000-0000-000071090000}"/>
    <cellStyle name="Normal 2 65" xfId="2372" xr:uid="{00000000-0005-0000-0000-000074090000}"/>
    <cellStyle name="Normal 2 66" xfId="2374" xr:uid="{00000000-0005-0000-0000-000076090000}"/>
    <cellStyle name="Normal 2 67" xfId="2376" xr:uid="{00000000-0005-0000-0000-000078090000}"/>
    <cellStyle name="Normal 2 68" xfId="2378" xr:uid="{00000000-0005-0000-0000-00007A090000}"/>
    <cellStyle name="Normal 2 69" xfId="1164" xr:uid="{00000000-0005-0000-0000-0000BC040000}"/>
    <cellStyle name="Normal 2 7" xfId="2379" xr:uid="{00000000-0005-0000-0000-00007B090000}"/>
    <cellStyle name="Normal 2 7 2" xfId="2380" xr:uid="{00000000-0005-0000-0000-00007C090000}"/>
    <cellStyle name="Normal 2 70" xfId="2371" xr:uid="{00000000-0005-0000-0000-000073090000}"/>
    <cellStyle name="Normal 2 71" xfId="2373" xr:uid="{00000000-0005-0000-0000-000075090000}"/>
    <cellStyle name="Normal 2 72" xfId="2375" xr:uid="{00000000-0005-0000-0000-000077090000}"/>
    <cellStyle name="Normal 2 73" xfId="2377" xr:uid="{00000000-0005-0000-0000-000079090000}"/>
    <cellStyle name="Normal 2 74" xfId="1163" xr:uid="{00000000-0005-0000-0000-0000BB040000}"/>
    <cellStyle name="Normal 2 75" xfId="1289" xr:uid="{00000000-0005-0000-0000-000039050000}"/>
    <cellStyle name="Normal 2 76" xfId="2382" xr:uid="{00000000-0005-0000-0000-00007E090000}"/>
    <cellStyle name="Normal 2 77" xfId="2384" xr:uid="{00000000-0005-0000-0000-000080090000}"/>
    <cellStyle name="Normal 2 78" xfId="2386" xr:uid="{00000000-0005-0000-0000-000082090000}"/>
    <cellStyle name="Normal 2 79" xfId="2388" xr:uid="{00000000-0005-0000-0000-000084090000}"/>
    <cellStyle name="Normal 2 8" xfId="2389" xr:uid="{00000000-0005-0000-0000-000085090000}"/>
    <cellStyle name="Normal 2 80" xfId="1288" xr:uid="{00000000-0005-0000-0000-000038050000}"/>
    <cellStyle name="Normal 2 81" xfId="2381" xr:uid="{00000000-0005-0000-0000-00007D090000}"/>
    <cellStyle name="Normal 2 82" xfId="2383" xr:uid="{00000000-0005-0000-0000-00007F090000}"/>
    <cellStyle name="Normal 2 83" xfId="2385" xr:uid="{00000000-0005-0000-0000-000081090000}"/>
    <cellStyle name="Normal 2 84" xfId="2387" xr:uid="{00000000-0005-0000-0000-000083090000}"/>
    <cellStyle name="Normal 2 85" xfId="2391" xr:uid="{00000000-0005-0000-0000-000087090000}"/>
    <cellStyle name="Normal 2 86" xfId="2393" xr:uid="{00000000-0005-0000-0000-000089090000}"/>
    <cellStyle name="Normal 2 87" xfId="2395" xr:uid="{00000000-0005-0000-0000-00008B090000}"/>
    <cellStyle name="Normal 2 88" xfId="2397" xr:uid="{00000000-0005-0000-0000-00008D090000}"/>
    <cellStyle name="Normal 2 89" xfId="2399" xr:uid="{00000000-0005-0000-0000-00008F090000}"/>
    <cellStyle name="Normal 2 9" xfId="2400" xr:uid="{00000000-0005-0000-0000-000090090000}"/>
    <cellStyle name="Normal 2 90" xfId="2390" xr:uid="{00000000-0005-0000-0000-000086090000}"/>
    <cellStyle name="Normal 2 91" xfId="2392" xr:uid="{00000000-0005-0000-0000-000088090000}"/>
    <cellStyle name="Normal 2 92" xfId="2394" xr:uid="{00000000-0005-0000-0000-00008A090000}"/>
    <cellStyle name="Normal 2 93" xfId="2396" xr:uid="{00000000-0005-0000-0000-00008C090000}"/>
    <cellStyle name="Normal 2 94" xfId="2398" xr:uid="{00000000-0005-0000-0000-00008E090000}"/>
    <cellStyle name="Normal 2 95" xfId="2401" xr:uid="{00000000-0005-0000-0000-000091090000}"/>
    <cellStyle name="Normal 2 96" xfId="2402" xr:uid="{00000000-0005-0000-0000-000092090000}"/>
    <cellStyle name="Normal 2 97" xfId="20" xr:uid="{00000000-0005-0000-0000-000018000000}"/>
    <cellStyle name="Normal 2 98" xfId="2403" xr:uid="{00000000-0005-0000-0000-000093090000}"/>
    <cellStyle name="Normal 2 99" xfId="2404" xr:uid="{00000000-0005-0000-0000-000094090000}"/>
    <cellStyle name="normal 2_ARGAS_objekt pri Cerknici_požar DS 7400_321" xfId="1363" xr:uid="{00000000-0005-0000-0000-000083050000}"/>
    <cellStyle name="normal 20" xfId="401" xr:uid="{00000000-0005-0000-0000-0000C1010000}"/>
    <cellStyle name="normal 21" xfId="2237" xr:uid="{00000000-0005-0000-0000-0000ED080000}"/>
    <cellStyle name="Normal 29" xfId="2406" xr:uid="{00000000-0005-0000-0000-000096090000}"/>
    <cellStyle name="Normal 3" xfId="2407" xr:uid="{00000000-0005-0000-0000-000097090000}"/>
    <cellStyle name="Normal 3 10" xfId="1946" xr:uid="{00000000-0005-0000-0000-0000CA070000}"/>
    <cellStyle name="Normal 3 11" xfId="42" xr:uid="{00000000-0005-0000-0000-000034000000}"/>
    <cellStyle name="Normal 3 12" xfId="2408" xr:uid="{00000000-0005-0000-0000-000098090000}"/>
    <cellStyle name="normal 3 13" xfId="1663" xr:uid="{00000000-0005-0000-0000-0000AF060000}"/>
    <cellStyle name="normal 3 14" xfId="1666" xr:uid="{00000000-0005-0000-0000-0000B2060000}"/>
    <cellStyle name="normal 3 15" xfId="2410" xr:uid="{00000000-0005-0000-0000-00009A090000}"/>
    <cellStyle name="Normal 3 16" xfId="2412" xr:uid="{00000000-0005-0000-0000-00009C090000}"/>
    <cellStyle name="Normal 3 17" xfId="2414" xr:uid="{00000000-0005-0000-0000-00009E090000}"/>
    <cellStyle name="Normal 3 18" xfId="2416" xr:uid="{00000000-0005-0000-0000-0000A0090000}"/>
    <cellStyle name="normal 3 19" xfId="2419" xr:uid="{00000000-0005-0000-0000-0000A3090000}"/>
    <cellStyle name="Normal 3 2" xfId="2420" xr:uid="{00000000-0005-0000-0000-0000A4090000}"/>
    <cellStyle name="Normal 3 2 10" xfId="2421" xr:uid="{00000000-0005-0000-0000-0000A5090000}"/>
    <cellStyle name="Normal 3 2 11" xfId="2422" xr:uid="{00000000-0005-0000-0000-0000A6090000}"/>
    <cellStyle name="Normal 3 2 2" xfId="2423" xr:uid="{00000000-0005-0000-0000-0000A7090000}"/>
    <cellStyle name="Normal 3 2 3" xfId="425" xr:uid="{00000000-0005-0000-0000-0000D9010000}"/>
    <cellStyle name="Normal 3 2 4" xfId="2424" xr:uid="{00000000-0005-0000-0000-0000A8090000}"/>
    <cellStyle name="Normal 3 2 5" xfId="621" xr:uid="{00000000-0005-0000-0000-00009D020000}"/>
    <cellStyle name="Normal 3 2 6" xfId="2425" xr:uid="{00000000-0005-0000-0000-0000A9090000}"/>
    <cellStyle name="Normal 3 2 7" xfId="2426" xr:uid="{00000000-0005-0000-0000-0000AA090000}"/>
    <cellStyle name="Normal 3 2 8" xfId="2220" xr:uid="{00000000-0005-0000-0000-0000DC080000}"/>
    <cellStyle name="Normal 3 2 9" xfId="2264" xr:uid="{00000000-0005-0000-0000-000008090000}"/>
    <cellStyle name="normal 3 20" xfId="2409" xr:uid="{00000000-0005-0000-0000-000099090000}"/>
    <cellStyle name="Normal 3 21" xfId="2411" xr:uid="{00000000-0005-0000-0000-00009B090000}"/>
    <cellStyle name="Normal 3 22" xfId="2413" xr:uid="{00000000-0005-0000-0000-00009D090000}"/>
    <cellStyle name="Normal 3 23" xfId="2415" xr:uid="{00000000-0005-0000-0000-00009F090000}"/>
    <cellStyle name="Normal 3 24" xfId="2418" xr:uid="{00000000-0005-0000-0000-0000A2090000}"/>
    <cellStyle name="Normal 3 25" xfId="261" xr:uid="{00000000-0005-0000-0000-000035010000}"/>
    <cellStyle name="normal 3 26" xfId="2428" xr:uid="{00000000-0005-0000-0000-0000AC090000}"/>
    <cellStyle name="normal 3 27" xfId="2430" xr:uid="{00000000-0005-0000-0000-0000AE090000}"/>
    <cellStyle name="normal 3 28" xfId="2432" xr:uid="{00000000-0005-0000-0000-0000B0090000}"/>
    <cellStyle name="normal 3 29" xfId="2434" xr:uid="{00000000-0005-0000-0000-0000B2090000}"/>
    <cellStyle name="Normal 3 3" xfId="2435" xr:uid="{00000000-0005-0000-0000-0000B3090000}"/>
    <cellStyle name="normal 3 30" xfId="260" xr:uid="{00000000-0005-0000-0000-000034010000}"/>
    <cellStyle name="normal 3 31" xfId="2427" xr:uid="{00000000-0005-0000-0000-0000AB090000}"/>
    <cellStyle name="normal 3 32" xfId="2429" xr:uid="{00000000-0005-0000-0000-0000AD090000}"/>
    <cellStyle name="normal 3 33" xfId="2431" xr:uid="{00000000-0005-0000-0000-0000AF090000}"/>
    <cellStyle name="normal 3 34" xfId="2433" xr:uid="{00000000-0005-0000-0000-0000B1090000}"/>
    <cellStyle name="normal 3 35" xfId="2437" xr:uid="{00000000-0005-0000-0000-0000B5090000}"/>
    <cellStyle name="normal 3 36" xfId="2439" xr:uid="{00000000-0005-0000-0000-0000B7090000}"/>
    <cellStyle name="normal 3 37" xfId="1512" xr:uid="{00000000-0005-0000-0000-000018060000}"/>
    <cellStyle name="normal 3 38" xfId="2441" xr:uid="{00000000-0005-0000-0000-0000B9090000}"/>
    <cellStyle name="normal 3 39" xfId="2443" xr:uid="{00000000-0005-0000-0000-0000BB090000}"/>
    <cellStyle name="Normal 3 4" xfId="2444" xr:uid="{00000000-0005-0000-0000-0000BC090000}"/>
    <cellStyle name="Normal 3 4 2" xfId="2322" xr:uid="{00000000-0005-0000-0000-000042090000}"/>
    <cellStyle name="normal 3 40" xfId="2436" xr:uid="{00000000-0005-0000-0000-0000B4090000}"/>
    <cellStyle name="normal 3 41" xfId="2438" xr:uid="{00000000-0005-0000-0000-0000B6090000}"/>
    <cellStyle name="normal 3 42" xfId="1511" xr:uid="{00000000-0005-0000-0000-000017060000}"/>
    <cellStyle name="normal 3 43" xfId="2440" xr:uid="{00000000-0005-0000-0000-0000B8090000}"/>
    <cellStyle name="normal 3 44" xfId="2442" xr:uid="{00000000-0005-0000-0000-0000BA090000}"/>
    <cellStyle name="normal 3 45" xfId="1293" xr:uid="{00000000-0005-0000-0000-00003D050000}"/>
    <cellStyle name="normal 3 46" xfId="568" xr:uid="{00000000-0005-0000-0000-000068020000}"/>
    <cellStyle name="normal 3 47" xfId="1786" xr:uid="{00000000-0005-0000-0000-00002A070000}"/>
    <cellStyle name="normal 3 48" xfId="1619" xr:uid="{00000000-0005-0000-0000-000083060000}"/>
    <cellStyle name="normal 3 49" xfId="1625" xr:uid="{00000000-0005-0000-0000-000089060000}"/>
    <cellStyle name="Normal 3 5" xfId="2445" xr:uid="{00000000-0005-0000-0000-0000BD090000}"/>
    <cellStyle name="Normal 3 5 2" xfId="1802" xr:uid="{00000000-0005-0000-0000-00003A070000}"/>
    <cellStyle name="normal 3 50" xfId="1292" xr:uid="{00000000-0005-0000-0000-00003C050000}"/>
    <cellStyle name="normal 3 51" xfId="567" xr:uid="{00000000-0005-0000-0000-000067020000}"/>
    <cellStyle name="normal 3 52" xfId="1785" xr:uid="{00000000-0005-0000-0000-000029070000}"/>
    <cellStyle name="normal 3 53" xfId="1618" xr:uid="{00000000-0005-0000-0000-000082060000}"/>
    <cellStyle name="normal 3 54" xfId="1624" xr:uid="{00000000-0005-0000-0000-000088060000}"/>
    <cellStyle name="normal 3 55" xfId="1635" xr:uid="{00000000-0005-0000-0000-000093060000}"/>
    <cellStyle name="normal 3 56" xfId="2099" xr:uid="{00000000-0005-0000-0000-000063080000}"/>
    <cellStyle name="Normal 3 57" xfId="2446" xr:uid="{00000000-0005-0000-0000-0000BE090000}"/>
    <cellStyle name="Normal 3 58" xfId="183" xr:uid="{00000000-0005-0000-0000-0000E2000000}"/>
    <cellStyle name="Normal 3 59" xfId="1359" xr:uid="{00000000-0005-0000-0000-00007F050000}"/>
    <cellStyle name="Normal 3 6" xfId="2447" xr:uid="{00000000-0005-0000-0000-0000BF090000}"/>
    <cellStyle name="Normal 3 6 2" xfId="1909" xr:uid="{00000000-0005-0000-0000-0000A5070000}"/>
    <cellStyle name="Normal 3 7" xfId="2448" xr:uid="{00000000-0005-0000-0000-0000C0090000}"/>
    <cellStyle name="Normal 3 7 2" xfId="2449" xr:uid="{00000000-0005-0000-0000-0000C1090000}"/>
    <cellStyle name="Normal 3 8" xfId="2450" xr:uid="{00000000-0005-0000-0000-0000C2090000}"/>
    <cellStyle name="Normal 3 9" xfId="2451" xr:uid="{00000000-0005-0000-0000-0000C3090000}"/>
    <cellStyle name="Normal 3_B" xfId="1529" xr:uid="{00000000-0005-0000-0000-000029060000}"/>
    <cellStyle name="Normal 32" xfId="2452" xr:uid="{00000000-0005-0000-0000-0000C4090000}"/>
    <cellStyle name="Normal 33" xfId="2453" xr:uid="{00000000-0005-0000-0000-0000C5090000}"/>
    <cellStyle name="Normal 34" xfId="2405" xr:uid="{00000000-0005-0000-0000-000095090000}"/>
    <cellStyle name="Normal 37" xfId="2454" xr:uid="{00000000-0005-0000-0000-0000C6090000}"/>
    <cellStyle name="Normal 4" xfId="2455" xr:uid="{00000000-0005-0000-0000-0000C7090000}"/>
    <cellStyle name="Normal 4 2" xfId="2456" xr:uid="{00000000-0005-0000-0000-0000C8090000}"/>
    <cellStyle name="Normal 4 2 2" xfId="2457" xr:uid="{00000000-0005-0000-0000-0000C9090000}"/>
    <cellStyle name="Normal 4 2 2 2" xfId="1599" xr:uid="{00000000-0005-0000-0000-00006F060000}"/>
    <cellStyle name="Normal 4 2 3" xfId="552" xr:uid="{00000000-0005-0000-0000-000058020000}"/>
    <cellStyle name="Normal 4 2 3 2" xfId="1687" xr:uid="{00000000-0005-0000-0000-0000C7060000}"/>
    <cellStyle name="Normal 4 2 4" xfId="2458" xr:uid="{00000000-0005-0000-0000-0000CA090000}"/>
    <cellStyle name="normal 4 27" xfId="2737" xr:uid="{1FE60DE7-4768-4E03-AA74-B94A79B7E01B}"/>
    <cellStyle name="Normal 4 3" xfId="2459" xr:uid="{00000000-0005-0000-0000-0000CB090000}"/>
    <cellStyle name="Normal 4 3 2" xfId="2460" xr:uid="{00000000-0005-0000-0000-0000CC090000}"/>
    <cellStyle name="Normal 4 3 2 2" xfId="2461" xr:uid="{00000000-0005-0000-0000-0000CD090000}"/>
    <cellStyle name="Normal 4 3 3" xfId="2462" xr:uid="{00000000-0005-0000-0000-0000CE090000}"/>
    <cellStyle name="Normal 4 3 3 2" xfId="2050" xr:uid="{00000000-0005-0000-0000-000032080000}"/>
    <cellStyle name="Normal 4 4" xfId="2463" xr:uid="{00000000-0005-0000-0000-0000CF090000}"/>
    <cellStyle name="Normal 4 4 2" xfId="2464" xr:uid="{00000000-0005-0000-0000-0000D0090000}"/>
    <cellStyle name="Normal 4 5" xfId="2465" xr:uid="{00000000-0005-0000-0000-0000D1090000}"/>
    <cellStyle name="Normal 4 5 2" xfId="2466" xr:uid="{00000000-0005-0000-0000-0000D2090000}"/>
    <cellStyle name="Normal 4 6" xfId="2467" xr:uid="{00000000-0005-0000-0000-0000D3090000}"/>
    <cellStyle name="Normal 4 6 2" xfId="2468" xr:uid="{00000000-0005-0000-0000-0000D4090000}"/>
    <cellStyle name="Normal 4 7" xfId="2223" xr:uid="{00000000-0005-0000-0000-0000DF080000}"/>
    <cellStyle name="Normal 4 7 2" xfId="2469" xr:uid="{00000000-0005-0000-0000-0000D5090000}"/>
    <cellStyle name="Normal 4 8" xfId="2225" xr:uid="{00000000-0005-0000-0000-0000E1080000}"/>
    <cellStyle name="Normal 4_B" xfId="2470" xr:uid="{00000000-0005-0000-0000-0000D6090000}"/>
    <cellStyle name="Normal 46" xfId="2471" xr:uid="{00000000-0005-0000-0000-0000D7090000}"/>
    <cellStyle name="Normal 47" xfId="2472" xr:uid="{00000000-0005-0000-0000-0000D8090000}"/>
    <cellStyle name="Normal 5" xfId="1205" xr:uid="{00000000-0005-0000-0000-0000E5040000}"/>
    <cellStyle name="Normal 5 2" xfId="2473" xr:uid="{00000000-0005-0000-0000-0000D9090000}"/>
    <cellStyle name="Normal 5 2 2" xfId="2474" xr:uid="{00000000-0005-0000-0000-0000DA090000}"/>
    <cellStyle name="Normal 5 3" xfId="2475" xr:uid="{00000000-0005-0000-0000-0000DB090000}"/>
    <cellStyle name="Normal 5_zahtevek" xfId="2476" xr:uid="{00000000-0005-0000-0000-0000DC090000}"/>
    <cellStyle name="Normal 6" xfId="2477" xr:uid="{00000000-0005-0000-0000-0000DD090000}"/>
    <cellStyle name="Normal 6 2" xfId="1628" xr:uid="{00000000-0005-0000-0000-00008C060000}"/>
    <cellStyle name="Normal 6 3" xfId="1631" xr:uid="{00000000-0005-0000-0000-00008F060000}"/>
    <cellStyle name="Normal 6 3 2" xfId="2478" xr:uid="{00000000-0005-0000-0000-0000DE090000}"/>
    <cellStyle name="Normal 6 4" xfId="2479" xr:uid="{00000000-0005-0000-0000-0000DF090000}"/>
    <cellStyle name="Normal 6 5" xfId="2480" xr:uid="{00000000-0005-0000-0000-0000E0090000}"/>
    <cellStyle name="Normal 6 6" xfId="185" xr:uid="{00000000-0005-0000-0000-0000E4000000}"/>
    <cellStyle name="Normal 6 7" xfId="2481" xr:uid="{00000000-0005-0000-0000-0000E1090000}"/>
    <cellStyle name="Normal 6_B" xfId="2483" xr:uid="{00000000-0005-0000-0000-0000E3090000}"/>
    <cellStyle name="Normal 7" xfId="2484" xr:uid="{00000000-0005-0000-0000-0000E4090000}"/>
    <cellStyle name="Normal 7 10" xfId="987" xr:uid="{00000000-0005-0000-0000-00000B040000}"/>
    <cellStyle name="Normal 7 2" xfId="24" xr:uid="{00000000-0005-0000-0000-00001E000000}"/>
    <cellStyle name="Normal 7 2 2" xfId="1954" xr:uid="{00000000-0005-0000-0000-0000D2070000}"/>
    <cellStyle name="Normal 7 3" xfId="1750" xr:uid="{00000000-0005-0000-0000-000006070000}"/>
    <cellStyle name="Normal 7 3 2" xfId="2485" xr:uid="{00000000-0005-0000-0000-0000E5090000}"/>
    <cellStyle name="Normal 7 4" xfId="2486" xr:uid="{00000000-0005-0000-0000-0000E6090000}"/>
    <cellStyle name="Normal 7 4 2" xfId="2487" xr:uid="{00000000-0005-0000-0000-0000E7090000}"/>
    <cellStyle name="Normal 7 5" xfId="2488" xr:uid="{00000000-0005-0000-0000-0000E8090000}"/>
    <cellStyle name="Normal 7 5 2" xfId="2489" xr:uid="{00000000-0005-0000-0000-0000E9090000}"/>
    <cellStyle name="Normal 7 6" xfId="2490" xr:uid="{00000000-0005-0000-0000-0000EA090000}"/>
    <cellStyle name="Normal 7 7" xfId="2491" xr:uid="{00000000-0005-0000-0000-0000EB090000}"/>
    <cellStyle name="Normal 7 8" xfId="2492" xr:uid="{00000000-0005-0000-0000-0000EC090000}"/>
    <cellStyle name="Normal 7 9" xfId="2493" xr:uid="{00000000-0005-0000-0000-0000ED090000}"/>
    <cellStyle name="Normal 7_B" xfId="2494" xr:uid="{00000000-0005-0000-0000-0000EE090000}"/>
    <cellStyle name="Normal 8" xfId="2495" xr:uid="{00000000-0005-0000-0000-0000EF090000}"/>
    <cellStyle name="Normal 8 2" xfId="630" xr:uid="{00000000-0005-0000-0000-0000A6020000}"/>
    <cellStyle name="Normal 8 3" xfId="635" xr:uid="{00000000-0005-0000-0000-0000AB020000}"/>
    <cellStyle name="Normal 8 4" xfId="2496" xr:uid="{00000000-0005-0000-0000-0000F0090000}"/>
    <cellStyle name="Normal 87" xfId="434" xr:uid="{00000000-0005-0000-0000-0000E2010000}"/>
    <cellStyle name="Normal 89" xfId="445" xr:uid="{00000000-0005-0000-0000-0000ED010000}"/>
    <cellStyle name="Normal 9" xfId="2497" xr:uid="{00000000-0005-0000-0000-0000F1090000}"/>
    <cellStyle name="Normal 9 2" xfId="2498" xr:uid="{00000000-0005-0000-0000-0000F2090000}"/>
    <cellStyle name="Normal 91" xfId="2499" xr:uid="{00000000-0005-0000-0000-0000F3090000}"/>
    <cellStyle name="Normal 92" xfId="433" xr:uid="{00000000-0005-0000-0000-0000E1010000}"/>
    <cellStyle name="Normal 94" xfId="444" xr:uid="{00000000-0005-0000-0000-0000EC010000}"/>
    <cellStyle name="Normal 99" xfId="1468" xr:uid="{00000000-0005-0000-0000-0000EC050000}"/>
    <cellStyle name="Normal_CENIK_jan01_DSC" xfId="2500" xr:uid="{00000000-0005-0000-0000-0000F4090000}"/>
    <cellStyle name="Normal_CENIK_jan01_DSC 2" xfId="2735" xr:uid="{C81EC961-2557-4566-B2D0-2C111D05DE14}"/>
    <cellStyle name="Normale 2" xfId="1893" xr:uid="{00000000-0005-0000-0000-000095070000}"/>
    <cellStyle name="Normale 3" xfId="1897" xr:uid="{00000000-0005-0000-0000-000099070000}"/>
    <cellStyle name="Normale_CCTV Price List Jan-Jun 2005" xfId="2501" xr:uid="{00000000-0005-0000-0000-0000F5090000}"/>
    <cellStyle name="Nota" xfId="2502" xr:uid="{00000000-0005-0000-0000-0000F6090000}"/>
    <cellStyle name="Note 2" xfId="2503" xr:uid="{00000000-0005-0000-0000-0000F7090000}"/>
    <cellStyle name="Note 2 2" xfId="2504" xr:uid="{00000000-0005-0000-0000-0000F8090000}"/>
    <cellStyle name="Note 2 2 2" xfId="2505" xr:uid="{00000000-0005-0000-0000-0000F9090000}"/>
    <cellStyle name="Note 2 3" xfId="2506" xr:uid="{00000000-0005-0000-0000-0000FA090000}"/>
    <cellStyle name="Note 2 3 2" xfId="2507" xr:uid="{00000000-0005-0000-0000-0000FB090000}"/>
    <cellStyle name="Note 3" xfId="2508" xr:uid="{00000000-0005-0000-0000-0000FC090000}"/>
    <cellStyle name="Note 3 2" xfId="2509" xr:uid="{00000000-0005-0000-0000-0000FD090000}"/>
    <cellStyle name="Note 3 2 2" xfId="1825" xr:uid="{00000000-0005-0000-0000-000051070000}"/>
    <cellStyle name="Note 3 3" xfId="2510" xr:uid="{00000000-0005-0000-0000-0000FE090000}"/>
    <cellStyle name="Note 3 3 2" xfId="2511" xr:uid="{00000000-0005-0000-0000-0000FF090000}"/>
    <cellStyle name="Note 4" xfId="2512" xr:uid="{00000000-0005-0000-0000-0000000A0000}"/>
    <cellStyle name="Note 4 2" xfId="1959" xr:uid="{00000000-0005-0000-0000-0000D7070000}"/>
    <cellStyle name="Note 4 2 2" xfId="1961" xr:uid="{00000000-0005-0000-0000-0000D9070000}"/>
    <cellStyle name="Note 4 3" xfId="1965" xr:uid="{00000000-0005-0000-0000-0000DD070000}"/>
    <cellStyle name="Note 4 3 2" xfId="19" xr:uid="{00000000-0005-0000-0000-000017000000}"/>
    <cellStyle name="Note 5" xfId="2513" xr:uid="{00000000-0005-0000-0000-0000010A0000}"/>
    <cellStyle name="Note 5 2" xfId="1413" xr:uid="{00000000-0005-0000-0000-0000B5050000}"/>
    <cellStyle name="Note 5 2 2" xfId="1138" xr:uid="{00000000-0005-0000-0000-0000A2040000}"/>
    <cellStyle name="Note 5 3" xfId="1419" xr:uid="{00000000-0005-0000-0000-0000BB050000}"/>
    <cellStyle name="Note 5 3 2" xfId="2514" xr:uid="{00000000-0005-0000-0000-0000020A0000}"/>
    <cellStyle name="Note 6" xfId="2515" xr:uid="{00000000-0005-0000-0000-0000030A0000}"/>
    <cellStyle name="Note 7" xfId="2516" xr:uid="{00000000-0005-0000-0000-0000040A0000}"/>
    <cellStyle name="NOVO" xfId="2517" xr:uid="{00000000-0005-0000-0000-0000050A0000}"/>
    <cellStyle name="Odstotek 2" xfId="696" xr:uid="{00000000-0005-0000-0000-0000E8020000}"/>
    <cellStyle name="Odstotek 2 2" xfId="1048" xr:uid="{00000000-0005-0000-0000-000048040000}"/>
    <cellStyle name="Odstotek 2 2 2" xfId="2519" xr:uid="{00000000-0005-0000-0000-0000070A0000}"/>
    <cellStyle name="Odstotek 2 2 3" xfId="2520" xr:uid="{00000000-0005-0000-0000-0000080A0000}"/>
    <cellStyle name="Odstotek 2 3" xfId="2521" xr:uid="{00000000-0005-0000-0000-0000090A0000}"/>
    <cellStyle name="Odstotek 2_Popis E" xfId="2522" xr:uid="{00000000-0005-0000-0000-00000A0A0000}"/>
    <cellStyle name="Odstotek 3" xfId="705" xr:uid="{00000000-0005-0000-0000-0000F1020000}"/>
    <cellStyle name="Odstotek 3 2" xfId="1063" xr:uid="{00000000-0005-0000-0000-000057040000}"/>
    <cellStyle name="Odstotek 3 3" xfId="1394" xr:uid="{00000000-0005-0000-0000-0000A2050000}"/>
    <cellStyle name="OPIS" xfId="2518" xr:uid="{00000000-0005-0000-0000-0000060A0000}"/>
    <cellStyle name="OPIS 2" xfId="2523" xr:uid="{00000000-0005-0000-0000-00000B0A0000}"/>
    <cellStyle name="Opomba 2" xfId="1056" xr:uid="{00000000-0005-0000-0000-000050040000}"/>
    <cellStyle name="Opomba 2 2" xfId="2524" xr:uid="{00000000-0005-0000-0000-00000C0A0000}"/>
    <cellStyle name="Opomba 3" xfId="2525" xr:uid="{00000000-0005-0000-0000-00000D0A0000}"/>
    <cellStyle name="Opozorilo 2" xfId="1353" xr:uid="{00000000-0005-0000-0000-000079050000}"/>
    <cellStyle name="Opozorilo 2 2" xfId="2526" xr:uid="{00000000-0005-0000-0000-00000E0A0000}"/>
    <cellStyle name="Opozorilo 2 3" xfId="2527" xr:uid="{00000000-0005-0000-0000-00000F0A0000}"/>
    <cellStyle name="Opozorilo 3" xfId="326" xr:uid="{00000000-0005-0000-0000-000076010000}"/>
    <cellStyle name="Output 2" xfId="2528" xr:uid="{00000000-0005-0000-0000-0000100A0000}"/>
    <cellStyle name="Output 2 2" xfId="2529" xr:uid="{00000000-0005-0000-0000-0000110A0000}"/>
    <cellStyle name="Output 2 2 2" xfId="2530" xr:uid="{00000000-0005-0000-0000-0000120A0000}"/>
    <cellStyle name="Output 2 3" xfId="2531" xr:uid="{00000000-0005-0000-0000-0000130A0000}"/>
    <cellStyle name="Output 2 3 2" xfId="2532" xr:uid="{00000000-0005-0000-0000-0000140A0000}"/>
    <cellStyle name="Output 2 4" xfId="2533" xr:uid="{00000000-0005-0000-0000-0000150A0000}"/>
    <cellStyle name="Output 2 5" xfId="2482" xr:uid="{00000000-0005-0000-0000-0000E2090000}"/>
    <cellStyle name="Output 3" xfId="2534" xr:uid="{00000000-0005-0000-0000-0000160A0000}"/>
    <cellStyle name="Output 3 2" xfId="1849" xr:uid="{00000000-0005-0000-0000-000069070000}"/>
    <cellStyle name="Output 3 2 2" xfId="2535" xr:uid="{00000000-0005-0000-0000-0000170A0000}"/>
    <cellStyle name="Output 3 3" xfId="1851" xr:uid="{00000000-0005-0000-0000-00006B070000}"/>
    <cellStyle name="Output 3 3 2" xfId="2536" xr:uid="{00000000-0005-0000-0000-0000180A0000}"/>
    <cellStyle name="Output 4" xfId="2537" xr:uid="{00000000-0005-0000-0000-0000190A0000}"/>
    <cellStyle name="Output 4 2" xfId="2538" xr:uid="{00000000-0005-0000-0000-00001A0A0000}"/>
    <cellStyle name="Output 4 2 2" xfId="1295" xr:uid="{00000000-0005-0000-0000-00003F050000}"/>
    <cellStyle name="Output 4 3" xfId="2023" xr:uid="{00000000-0005-0000-0000-000017080000}"/>
    <cellStyle name="Output 4 3 2" xfId="2539" xr:uid="{00000000-0005-0000-0000-00001B0A0000}"/>
    <cellStyle name="Output 5" xfId="2540" xr:uid="{00000000-0005-0000-0000-00001C0A0000}"/>
    <cellStyle name="Output 5 2" xfId="2541" xr:uid="{00000000-0005-0000-0000-00001D0A0000}"/>
    <cellStyle name="Output 5 2 2" xfId="2542" xr:uid="{00000000-0005-0000-0000-00001E0A0000}"/>
    <cellStyle name="Output 5 3" xfId="2543" xr:uid="{00000000-0005-0000-0000-00001F0A0000}"/>
    <cellStyle name="Output 5 3 2" xfId="2544" xr:uid="{00000000-0005-0000-0000-0000200A0000}"/>
    <cellStyle name="Output 6" xfId="2545" xr:uid="{00000000-0005-0000-0000-0000210A0000}"/>
    <cellStyle name="Output 7" xfId="2546" xr:uid="{00000000-0005-0000-0000-0000220A0000}"/>
    <cellStyle name="Output_zahtevek" xfId="2547" xr:uid="{00000000-0005-0000-0000-0000230A0000}"/>
    <cellStyle name="Percent 2" xfId="2548" xr:uid="{00000000-0005-0000-0000-0000240A0000}"/>
    <cellStyle name="Percent 2 2" xfId="2549" xr:uid="{00000000-0005-0000-0000-0000250A0000}"/>
    <cellStyle name="Percent 3" xfId="2550" xr:uid="{00000000-0005-0000-0000-0000260A0000}"/>
    <cellStyle name="Percent 3 2" xfId="1112" xr:uid="{00000000-0005-0000-0000-000088040000}"/>
    <cellStyle name="Pojasnjevalno besedilo 2" xfId="1366" xr:uid="{00000000-0005-0000-0000-000086050000}"/>
    <cellStyle name="Pojasnjevalno besedilo 3" xfId="431" xr:uid="{00000000-0005-0000-0000-0000DF010000}"/>
    <cellStyle name="Pomoc" xfId="725" xr:uid="{00000000-0005-0000-0000-000005030000}"/>
    <cellStyle name="Popis Evo" xfId="2239" xr:uid="{00000000-0005-0000-0000-0000EF080000}"/>
    <cellStyle name="Popis Evo 2" xfId="2551" xr:uid="{00000000-0005-0000-0000-0000270A0000}"/>
    <cellStyle name="Popis Evo 3" xfId="2552" xr:uid="{00000000-0005-0000-0000-0000280A0000}"/>
    <cellStyle name="pos" xfId="1427" xr:uid="{00000000-0005-0000-0000-0000C3050000}"/>
    <cellStyle name="Poudarek1 2" xfId="2553" xr:uid="{00000000-0005-0000-0000-0000290A0000}"/>
    <cellStyle name="Poudarek1 2 2" xfId="2554" xr:uid="{00000000-0005-0000-0000-00002A0A0000}"/>
    <cellStyle name="Poudarek1 3" xfId="2555" xr:uid="{00000000-0005-0000-0000-00002B0A0000}"/>
    <cellStyle name="Poudarek2 2" xfId="2556" xr:uid="{00000000-0005-0000-0000-00002C0A0000}"/>
    <cellStyle name="Poudarek2 2 2" xfId="2557" xr:uid="{00000000-0005-0000-0000-00002D0A0000}"/>
    <cellStyle name="Poudarek2 2 3" xfId="2558" xr:uid="{00000000-0005-0000-0000-00002E0A0000}"/>
    <cellStyle name="Poudarek2 3" xfId="2559" xr:uid="{00000000-0005-0000-0000-00002F0A0000}"/>
    <cellStyle name="Poudarek3 2" xfId="2560" xr:uid="{00000000-0005-0000-0000-0000300A0000}"/>
    <cellStyle name="Poudarek3 2 2" xfId="2561" xr:uid="{00000000-0005-0000-0000-0000310A0000}"/>
    <cellStyle name="Poudarek3 3" xfId="2562" xr:uid="{00000000-0005-0000-0000-0000320A0000}"/>
    <cellStyle name="Poudarek4 2" xfId="1537" xr:uid="{00000000-0005-0000-0000-000031060000}"/>
    <cellStyle name="Poudarek4 2 2" xfId="1845" xr:uid="{00000000-0005-0000-0000-000065070000}"/>
    <cellStyle name="Poudarek4 3" xfId="1540" xr:uid="{00000000-0005-0000-0000-000034060000}"/>
    <cellStyle name="Poudarek5 2" xfId="2563" xr:uid="{00000000-0005-0000-0000-0000330A0000}"/>
    <cellStyle name="Poudarek5 3" xfId="2564" xr:uid="{00000000-0005-0000-0000-0000340A0000}"/>
    <cellStyle name="Poudarek6 2" xfId="2565" xr:uid="{00000000-0005-0000-0000-0000350A0000}"/>
    <cellStyle name="Poudarek6 3" xfId="2566" xr:uid="{00000000-0005-0000-0000-0000360A0000}"/>
    <cellStyle name="Povezana celica 2" xfId="2567" xr:uid="{00000000-0005-0000-0000-0000370A0000}"/>
    <cellStyle name="Povezana celica 3" xfId="2568" xr:uid="{00000000-0005-0000-0000-0000380A0000}"/>
    <cellStyle name="Preveri celico 2" xfId="2570" xr:uid="{00000000-0005-0000-0000-00003A0A0000}"/>
    <cellStyle name="Preveri celico 3" xfId="2572" xr:uid="{00000000-0005-0000-0000-00003C0A0000}"/>
    <cellStyle name="PRVA VRSTA Element delo" xfId="2573" xr:uid="{00000000-0005-0000-0000-00003D0A0000}"/>
    <cellStyle name="PRVA VRSTA Element delo 2" xfId="2574" xr:uid="{00000000-0005-0000-0000-00003E0A0000}"/>
    <cellStyle name="PRVA VRSTA Element delo 2 2" xfId="2575" xr:uid="{00000000-0005-0000-0000-00003F0A0000}"/>
    <cellStyle name="PRVA VRSTA Element delo 2 2 2" xfId="2576" xr:uid="{00000000-0005-0000-0000-0000400A0000}"/>
    <cellStyle name="PRVA VRSTA Element delo 2_Popis E" xfId="2577" xr:uid="{00000000-0005-0000-0000-0000410A0000}"/>
    <cellStyle name="PRVA VRSTA Element delo 3" xfId="2578" xr:uid="{00000000-0005-0000-0000-0000420A0000}"/>
    <cellStyle name="PRVA VRSTA Element delo 3 2" xfId="2579" xr:uid="{00000000-0005-0000-0000-0000430A0000}"/>
    <cellStyle name="PRVA VRSTA Element delo 4" xfId="1982" xr:uid="{00000000-0005-0000-0000-0000EE070000}"/>
    <cellStyle name="PRVA VRSTA Element delo_ARGAS_objekt pri Cerknici_požar DS 7400_321" xfId="2028" xr:uid="{00000000-0005-0000-0000-00001C080000}"/>
    <cellStyle name="Računanje 2" xfId="2581" xr:uid="{00000000-0005-0000-0000-0000450A0000}"/>
    <cellStyle name="Računanje 2 2" xfId="1372" xr:uid="{00000000-0005-0000-0000-00008C050000}"/>
    <cellStyle name="Računanje 2 3" xfId="1509" xr:uid="{00000000-0005-0000-0000-000015060000}"/>
    <cellStyle name="Računanje 3" xfId="2583" xr:uid="{00000000-0005-0000-0000-0000470A0000}"/>
    <cellStyle name="Rekapitulacija" xfId="2584" xr:uid="{00000000-0005-0000-0000-0000480A0000}"/>
    <cellStyle name="Rekapitulacija 2" xfId="586" xr:uid="{00000000-0005-0000-0000-00007A020000}"/>
    <cellStyle name="Result" xfId="745" xr:uid="{00000000-0005-0000-0000-000019030000}"/>
    <cellStyle name="Result2" xfId="2585" xr:uid="{00000000-0005-0000-0000-0000490A0000}"/>
    <cellStyle name="S0" xfId="2586" xr:uid="{00000000-0005-0000-0000-00004A0A0000}"/>
    <cellStyle name="S0 2" xfId="1514" xr:uid="{00000000-0005-0000-0000-00001A060000}"/>
    <cellStyle name="S1" xfId="1434" xr:uid="{00000000-0005-0000-0000-0000CA050000}"/>
    <cellStyle name="S1 2" xfId="2587" xr:uid="{00000000-0005-0000-0000-00004B0A0000}"/>
    <cellStyle name="S10" xfId="1970" xr:uid="{00000000-0005-0000-0000-0000E2070000}"/>
    <cellStyle name="S10 2" xfId="1940" xr:uid="{00000000-0005-0000-0000-0000C4070000}"/>
    <cellStyle name="S11" xfId="1781" xr:uid="{00000000-0005-0000-0000-000025070000}"/>
    <cellStyle name="S11 2" xfId="1784" xr:uid="{00000000-0005-0000-0000-000028070000}"/>
    <cellStyle name="S12" xfId="1790" xr:uid="{00000000-0005-0000-0000-00002E070000}"/>
    <cellStyle name="S12 2" xfId="2588" xr:uid="{00000000-0005-0000-0000-00004C0A0000}"/>
    <cellStyle name="S12 3" xfId="2589" xr:uid="{00000000-0005-0000-0000-00004D0A0000}"/>
    <cellStyle name="S13" xfId="1668" xr:uid="{00000000-0005-0000-0000-0000B4060000}"/>
    <cellStyle name="S13 2" xfId="2590" xr:uid="{00000000-0005-0000-0000-00004E0A0000}"/>
    <cellStyle name="S14" xfId="1792" xr:uid="{00000000-0005-0000-0000-000030070000}"/>
    <cellStyle name="S14 2" xfId="1171" xr:uid="{00000000-0005-0000-0000-0000C3040000}"/>
    <cellStyle name="S14 3" xfId="1177" xr:uid="{00000000-0005-0000-0000-0000C9040000}"/>
    <cellStyle name="S15" xfId="1795" xr:uid="{00000000-0005-0000-0000-000033070000}"/>
    <cellStyle name="S15 2" xfId="959" xr:uid="{00000000-0005-0000-0000-0000EF030000}"/>
    <cellStyle name="S15 3" xfId="844" xr:uid="{00000000-0005-0000-0000-00007C030000}"/>
    <cellStyle name="S16" xfId="1452" xr:uid="{00000000-0005-0000-0000-0000DC050000}"/>
    <cellStyle name="S16 2" xfId="1192" xr:uid="{00000000-0005-0000-0000-0000D8040000}"/>
    <cellStyle name="S17" xfId="1250" xr:uid="{00000000-0005-0000-0000-000012050000}"/>
    <cellStyle name="S17 2" xfId="1208" xr:uid="{00000000-0005-0000-0000-0000E8040000}"/>
    <cellStyle name="S18" xfId="2592" xr:uid="{00000000-0005-0000-0000-0000500A0000}"/>
    <cellStyle name="S18 2" xfId="2594" xr:uid="{00000000-0005-0000-0000-0000520A0000}"/>
    <cellStyle name="S19" xfId="780" xr:uid="{00000000-0005-0000-0000-00003C030000}"/>
    <cellStyle name="S19 2" xfId="783" xr:uid="{00000000-0005-0000-0000-00003F030000}"/>
    <cellStyle name="S2" xfId="2595" xr:uid="{00000000-0005-0000-0000-0000530A0000}"/>
    <cellStyle name="S2 2" xfId="2596" xr:uid="{00000000-0005-0000-0000-0000540A0000}"/>
    <cellStyle name="S20" xfId="1794" xr:uid="{00000000-0005-0000-0000-000032070000}"/>
    <cellStyle name="S20 2" xfId="958" xr:uid="{00000000-0005-0000-0000-0000EE030000}"/>
    <cellStyle name="S21" xfId="1451" xr:uid="{00000000-0005-0000-0000-0000DB050000}"/>
    <cellStyle name="S21 2" xfId="1191" xr:uid="{00000000-0005-0000-0000-0000D7040000}"/>
    <cellStyle name="S22" xfId="1249" xr:uid="{00000000-0005-0000-0000-000011050000}"/>
    <cellStyle name="S22 2" xfId="1207" xr:uid="{00000000-0005-0000-0000-0000E7040000}"/>
    <cellStyle name="S23" xfId="2591" xr:uid="{00000000-0005-0000-0000-00004F0A0000}"/>
    <cellStyle name="S23 2" xfId="2593" xr:uid="{00000000-0005-0000-0000-0000510A0000}"/>
    <cellStyle name="S24" xfId="779" xr:uid="{00000000-0005-0000-0000-00003B030000}"/>
    <cellStyle name="S24 2" xfId="782" xr:uid="{00000000-0005-0000-0000-00003E030000}"/>
    <cellStyle name="S25" xfId="814" xr:uid="{00000000-0005-0000-0000-00005E030000}"/>
    <cellStyle name="S25 2" xfId="135" xr:uid="{00000000-0005-0000-0000-0000A9000000}"/>
    <cellStyle name="S26" xfId="367" xr:uid="{00000000-0005-0000-0000-00009F010000}"/>
    <cellStyle name="S27" xfId="852" xr:uid="{00000000-0005-0000-0000-000084030000}"/>
    <cellStyle name="S28" xfId="1307" xr:uid="{00000000-0005-0000-0000-00004B050000}"/>
    <cellStyle name="S29" xfId="2598" xr:uid="{00000000-0005-0000-0000-0000560A0000}"/>
    <cellStyle name="S3" xfId="2599" xr:uid="{00000000-0005-0000-0000-0000570A0000}"/>
    <cellStyle name="S3 2" xfId="2600" xr:uid="{00000000-0005-0000-0000-0000580A0000}"/>
    <cellStyle name="S30" xfId="813" xr:uid="{00000000-0005-0000-0000-00005D030000}"/>
    <cellStyle name="S31" xfId="366" xr:uid="{00000000-0005-0000-0000-00009E010000}"/>
    <cellStyle name="S32" xfId="851" xr:uid="{00000000-0005-0000-0000-000083030000}"/>
    <cellStyle name="S33" xfId="1306" xr:uid="{00000000-0005-0000-0000-00004A050000}"/>
    <cellStyle name="S34" xfId="2597" xr:uid="{00000000-0005-0000-0000-0000550A0000}"/>
    <cellStyle name="S35" xfId="2602" xr:uid="{00000000-0005-0000-0000-00005A0A0000}"/>
    <cellStyle name="S36" xfId="2604" xr:uid="{00000000-0005-0000-0000-00005C0A0000}"/>
    <cellStyle name="S37" xfId="2606" xr:uid="{00000000-0005-0000-0000-00005E0A0000}"/>
    <cellStyle name="S38" xfId="2608" xr:uid="{00000000-0005-0000-0000-0000600A0000}"/>
    <cellStyle name="S39" xfId="212" xr:uid="{00000000-0005-0000-0000-000001010000}"/>
    <cellStyle name="S4" xfId="2609" xr:uid="{00000000-0005-0000-0000-0000610A0000}"/>
    <cellStyle name="S4 2" xfId="534" xr:uid="{00000000-0005-0000-0000-000046020000}"/>
    <cellStyle name="S40" xfId="2601" xr:uid="{00000000-0005-0000-0000-0000590A0000}"/>
    <cellStyle name="S41" xfId="2603" xr:uid="{00000000-0005-0000-0000-00005B0A0000}"/>
    <cellStyle name="S42" xfId="2605" xr:uid="{00000000-0005-0000-0000-00005D0A0000}"/>
    <cellStyle name="S43" xfId="2607" xr:uid="{00000000-0005-0000-0000-00005F0A0000}"/>
    <cellStyle name="S44" xfId="211" xr:uid="{00000000-0005-0000-0000-000000010000}"/>
    <cellStyle name="S5" xfId="2610" xr:uid="{00000000-0005-0000-0000-0000620A0000}"/>
    <cellStyle name="S5 2" xfId="711" xr:uid="{00000000-0005-0000-0000-0000F7020000}"/>
    <cellStyle name="S6" xfId="2611" xr:uid="{00000000-0005-0000-0000-0000630A0000}"/>
    <cellStyle name="S6 2" xfId="258" xr:uid="{00000000-0005-0000-0000-000032010000}"/>
    <cellStyle name="S7" xfId="2612" xr:uid="{00000000-0005-0000-0000-0000640A0000}"/>
    <cellStyle name="S7 2" xfId="774" xr:uid="{00000000-0005-0000-0000-000036030000}"/>
    <cellStyle name="S8" xfId="2613" xr:uid="{00000000-0005-0000-0000-0000650A0000}"/>
    <cellStyle name="S8 2" xfId="2614" xr:uid="{00000000-0005-0000-0000-0000660A0000}"/>
    <cellStyle name="S9" xfId="2615" xr:uid="{00000000-0005-0000-0000-0000670A0000}"/>
    <cellStyle name="S9 2" xfId="2616" xr:uid="{00000000-0005-0000-0000-0000680A0000}"/>
    <cellStyle name="Sheet Title" xfId="2617" xr:uid="{00000000-0005-0000-0000-0000690A0000}"/>
    <cellStyle name="Sheet Title 2" xfId="2618" xr:uid="{00000000-0005-0000-0000-00006A0A0000}"/>
    <cellStyle name="Sheet Title 3" xfId="2619" xr:uid="{00000000-0005-0000-0000-00006B0A0000}"/>
    <cellStyle name="Skupaj cena" xfId="2" xr:uid="{00000000-0005-0000-0000-000002000000}"/>
    <cellStyle name="Skupaj cena 2" xfId="2620" xr:uid="{00000000-0005-0000-0000-00006C0A0000}"/>
    <cellStyle name="Skupaj cena 2 2" xfId="2621" xr:uid="{00000000-0005-0000-0000-00006D0A0000}"/>
    <cellStyle name="Skupaj cena 3" xfId="2622" xr:uid="{00000000-0005-0000-0000-00006E0A0000}"/>
    <cellStyle name="Skupaj cena 3 2" xfId="2623" xr:uid="{00000000-0005-0000-0000-00006F0A0000}"/>
    <cellStyle name="Skupaj cena 4" xfId="2624" xr:uid="{00000000-0005-0000-0000-0000700A0000}"/>
    <cellStyle name="Skupaj cena 4 2" xfId="2625" xr:uid="{00000000-0005-0000-0000-0000710A0000}"/>
    <cellStyle name="Skupaj cena 5" xfId="2626" xr:uid="{00000000-0005-0000-0000-0000720A0000}"/>
    <cellStyle name="Skupaj cena_ARGAS_objekt pri Cerknici_požar DS 7400_321" xfId="2627" xr:uid="{00000000-0005-0000-0000-0000730A0000}"/>
    <cellStyle name="Slabo 2" xfId="930" xr:uid="{00000000-0005-0000-0000-0000D2030000}"/>
    <cellStyle name="Slabo 2 2" xfId="2628" xr:uid="{00000000-0005-0000-0000-0000740A0000}"/>
    <cellStyle name="Slabo 3" xfId="2629" xr:uid="{00000000-0005-0000-0000-0000750A0000}"/>
    <cellStyle name="Slog 1" xfId="1013" xr:uid="{00000000-0005-0000-0000-000025040000}"/>
    <cellStyle name="Slog 1 2" xfId="838" xr:uid="{00000000-0005-0000-0000-000076030000}"/>
    <cellStyle name="Slog JB 10" xfId="2630" xr:uid="{00000000-0005-0000-0000-0000760A0000}"/>
    <cellStyle name="ST" xfId="203" xr:uid="{00000000-0005-0000-0000-0000F7000000}"/>
    <cellStyle name="ST 2" xfId="2196" xr:uid="{00000000-0005-0000-0000-0000C4080000}"/>
    <cellStyle name="Standaard_ADVIESPRIJSLIJST 20041" xfId="2631" xr:uid="{00000000-0005-0000-0000-0000770A0000}"/>
    <cellStyle name="Standard_aktuell" xfId="890" xr:uid="{00000000-0005-0000-0000-0000AA030000}"/>
    <cellStyle name="STOLPEC_E" xfId="2632" xr:uid="{00000000-0005-0000-0000-0000780A0000}"/>
    <cellStyle name="Style 1" xfId="1542" xr:uid="{00000000-0005-0000-0000-000036060000}"/>
    <cellStyle name="Style 1 2" xfId="2633" xr:uid="{00000000-0005-0000-0000-0000790A0000}"/>
    <cellStyle name="TableStyleLight1" xfId="2634" xr:uid="{00000000-0005-0000-0000-00007A0A0000}"/>
    <cellStyle name="tekst-levo" xfId="2635" xr:uid="{00000000-0005-0000-0000-00007B0A0000}"/>
    <cellStyle name="tekst-levo 2" xfId="1651" xr:uid="{00000000-0005-0000-0000-0000A3060000}"/>
    <cellStyle name="tekst-levo 3" xfId="1653" xr:uid="{00000000-0005-0000-0000-0000A5060000}"/>
    <cellStyle name="Testo avviso" xfId="2636" xr:uid="{00000000-0005-0000-0000-00007C0A0000}"/>
    <cellStyle name="Testo descrittivo" xfId="1641" xr:uid="{00000000-0005-0000-0000-000099060000}"/>
    <cellStyle name="Title 2" xfId="146" xr:uid="{00000000-0005-0000-0000-0000B7000000}"/>
    <cellStyle name="Title 2 2" xfId="443" xr:uid="{00000000-0005-0000-0000-0000EB010000}"/>
    <cellStyle name="Title 2 3" xfId="449" xr:uid="{00000000-0005-0000-0000-0000F1010000}"/>
    <cellStyle name="Title 2 4" xfId="452" xr:uid="{00000000-0005-0000-0000-0000F4010000}"/>
    <cellStyle name="Title 3" xfId="80" xr:uid="{00000000-0005-0000-0000-000066000000}"/>
    <cellStyle name="Title 3 2" xfId="104" xr:uid="{00000000-0005-0000-0000-000085000000}"/>
    <cellStyle name="Title 3 3" xfId="469" xr:uid="{00000000-0005-0000-0000-000005020000}"/>
    <cellStyle name="Title 4" xfId="35" xr:uid="{00000000-0005-0000-0000-00002B000000}"/>
    <cellStyle name="Title 4 2" xfId="493" xr:uid="{00000000-0005-0000-0000-00001D020000}"/>
    <cellStyle name="Title 4 3" xfId="64" xr:uid="{00000000-0005-0000-0000-000051000000}"/>
    <cellStyle name="Title 5" xfId="214" xr:uid="{00000000-0005-0000-0000-000003010000}"/>
    <cellStyle name="Title 5 2" xfId="532" xr:uid="{00000000-0005-0000-0000-000044020000}"/>
    <cellStyle name="Title 5 3" xfId="539" xr:uid="{00000000-0005-0000-0000-00004B020000}"/>
    <cellStyle name="Titolo" xfId="2638" xr:uid="{00000000-0005-0000-0000-00007E0A0000}"/>
    <cellStyle name="Titolo 1" xfId="2639" xr:uid="{00000000-0005-0000-0000-00007F0A0000}"/>
    <cellStyle name="Titolo 2" xfId="2641" xr:uid="{00000000-0005-0000-0000-0000810A0000}"/>
    <cellStyle name="Titolo 3" xfId="627" xr:uid="{00000000-0005-0000-0000-0000A3020000}"/>
    <cellStyle name="Titolo 4" xfId="2642" xr:uid="{00000000-0005-0000-0000-0000820A0000}"/>
    <cellStyle name="Total 10" xfId="148" xr:uid="{00000000-0005-0000-0000-0000B9000000}"/>
    <cellStyle name="Total 10 2" xfId="1227" xr:uid="{00000000-0005-0000-0000-0000FB040000}"/>
    <cellStyle name="Total 10 2 2" xfId="2643" xr:uid="{00000000-0005-0000-0000-0000830A0000}"/>
    <cellStyle name="Total 10 3" xfId="2644" xr:uid="{00000000-0005-0000-0000-0000840A0000}"/>
    <cellStyle name="Total 10 3 2" xfId="2645" xr:uid="{00000000-0005-0000-0000-0000850A0000}"/>
    <cellStyle name="Total 11" xfId="2187" xr:uid="{00000000-0005-0000-0000-0000BB080000}"/>
    <cellStyle name="Total 2" xfId="2646" xr:uid="{00000000-0005-0000-0000-0000860A0000}"/>
    <cellStyle name="Total 2 2" xfId="903" xr:uid="{00000000-0005-0000-0000-0000B7030000}"/>
    <cellStyle name="Total 2 3" xfId="907" xr:uid="{00000000-0005-0000-0000-0000BB030000}"/>
    <cellStyle name="Total 3" xfId="2647" xr:uid="{00000000-0005-0000-0000-0000870A0000}"/>
    <cellStyle name="Total 3 2" xfId="924" xr:uid="{00000000-0005-0000-0000-0000CC030000}"/>
    <cellStyle name="Total 3 3" xfId="927" xr:uid="{00000000-0005-0000-0000-0000CF030000}"/>
    <cellStyle name="Total 4" xfId="859" xr:uid="{00000000-0005-0000-0000-00008B030000}"/>
    <cellStyle name="Total 4 2" xfId="220" xr:uid="{00000000-0005-0000-0000-00000A010000}"/>
    <cellStyle name="Total 4 3" xfId="2648" xr:uid="{00000000-0005-0000-0000-0000880A0000}"/>
    <cellStyle name="Total 5" xfId="2649" xr:uid="{00000000-0005-0000-0000-0000890A0000}"/>
    <cellStyle name="Total 5 2" xfId="2650" xr:uid="{00000000-0005-0000-0000-00008A0A0000}"/>
    <cellStyle name="Total 5 3" xfId="2651" xr:uid="{00000000-0005-0000-0000-00008B0A0000}"/>
    <cellStyle name="Total 6" xfId="2652" xr:uid="{00000000-0005-0000-0000-00008C0A0000}"/>
    <cellStyle name="Total 6 2" xfId="2653" xr:uid="{00000000-0005-0000-0000-00008D0A0000}"/>
    <cellStyle name="Total 6 2 2" xfId="49" xr:uid="{00000000-0005-0000-0000-00003C000000}"/>
    <cellStyle name="Total 6 3" xfId="2654" xr:uid="{00000000-0005-0000-0000-00008E0A0000}"/>
    <cellStyle name="Total 6 3 2" xfId="1257" xr:uid="{00000000-0005-0000-0000-000019050000}"/>
    <cellStyle name="Total 7" xfId="2655" xr:uid="{00000000-0005-0000-0000-00008F0A0000}"/>
    <cellStyle name="Total 7 2" xfId="2656" xr:uid="{00000000-0005-0000-0000-0000900A0000}"/>
    <cellStyle name="Total 7 2 2" xfId="2657" xr:uid="{00000000-0005-0000-0000-0000910A0000}"/>
    <cellStyle name="Total 7 3" xfId="2658" xr:uid="{00000000-0005-0000-0000-0000920A0000}"/>
    <cellStyle name="Total 7 3 2" xfId="2252" xr:uid="{00000000-0005-0000-0000-0000FC080000}"/>
    <cellStyle name="Total 8" xfId="2659" xr:uid="{00000000-0005-0000-0000-0000930A0000}"/>
    <cellStyle name="Total 8 2" xfId="39" xr:uid="{00000000-0005-0000-0000-000031000000}"/>
    <cellStyle name="Total 8 2 2" xfId="2660" xr:uid="{00000000-0005-0000-0000-0000940A0000}"/>
    <cellStyle name="Total 8 3" xfId="2661" xr:uid="{00000000-0005-0000-0000-0000950A0000}"/>
    <cellStyle name="Total 8 3 2" xfId="2662" xr:uid="{00000000-0005-0000-0000-0000960A0000}"/>
    <cellStyle name="Total 9" xfId="2663" xr:uid="{00000000-0005-0000-0000-0000970A0000}"/>
    <cellStyle name="Total 9 2" xfId="578" xr:uid="{00000000-0005-0000-0000-000072020000}"/>
    <cellStyle name="Total 9 2 2" xfId="2664" xr:uid="{00000000-0005-0000-0000-0000980A0000}"/>
    <cellStyle name="Total 9 3" xfId="2665" xr:uid="{00000000-0005-0000-0000-0000990A0000}"/>
    <cellStyle name="Total 9 3 2" xfId="2666" xr:uid="{00000000-0005-0000-0000-00009A0A0000}"/>
    <cellStyle name="Totale" xfId="2214" xr:uid="{00000000-0005-0000-0000-0000D6080000}"/>
    <cellStyle name="Valido" xfId="2667" xr:uid="{00000000-0005-0000-0000-00009B0A0000}"/>
    <cellStyle name="Valore non valido" xfId="2668" xr:uid="{00000000-0005-0000-0000-00009C0A0000}"/>
    <cellStyle name="Valore valido" xfId="2669" xr:uid="{00000000-0005-0000-0000-00009D0A0000}"/>
    <cellStyle name="Valuta" xfId="2734" builtinId="4"/>
    <cellStyle name="Valuta (0)_344COMPU" xfId="2670" xr:uid="{00000000-0005-0000-0000-00009E0A0000}"/>
    <cellStyle name="Valuta 15" xfId="1241" xr:uid="{00000000-0005-0000-0000-000009050000}"/>
    <cellStyle name="Valuta 2" xfId="2580" xr:uid="{00000000-0005-0000-0000-0000440A0000}"/>
    <cellStyle name="Valuta 2 2" xfId="1371" xr:uid="{00000000-0005-0000-0000-00008B050000}"/>
    <cellStyle name="Valuta 2 2 2" xfId="2671" xr:uid="{00000000-0005-0000-0000-00009F0A0000}"/>
    <cellStyle name="Valuta 2 3" xfId="1508" xr:uid="{00000000-0005-0000-0000-000014060000}"/>
    <cellStyle name="Valuta 2 4" xfId="2218" xr:uid="{00000000-0005-0000-0000-0000DA080000}"/>
    <cellStyle name="Valuta 3" xfId="2582" xr:uid="{00000000-0005-0000-0000-0000460A0000}"/>
    <cellStyle name="Valuta 3 2" xfId="1564" xr:uid="{00000000-0005-0000-0000-00004C060000}"/>
    <cellStyle name="Vejica [0] 2" xfId="2672" xr:uid="{00000000-0005-0000-0000-0000A00A0000}"/>
    <cellStyle name="Vejica [0] 2 2" xfId="2673" xr:uid="{00000000-0005-0000-0000-0000A10A0000}"/>
    <cellStyle name="Vejica [0] 2 3" xfId="2674" xr:uid="{00000000-0005-0000-0000-0000A20A0000}"/>
    <cellStyle name="Vejica [0] 2 4" xfId="1247" xr:uid="{00000000-0005-0000-0000-00000F050000}"/>
    <cellStyle name="Vejica 10" xfId="1923" xr:uid="{00000000-0005-0000-0000-0000B3070000}"/>
    <cellStyle name="Vejica 10 2" xfId="2675" xr:uid="{00000000-0005-0000-0000-0000A30A0000}"/>
    <cellStyle name="Vejica 10 3" xfId="2676" xr:uid="{00000000-0005-0000-0000-0000A40A0000}"/>
    <cellStyle name="Vejica 11" xfId="479" xr:uid="{00000000-0005-0000-0000-00000F020000}"/>
    <cellStyle name="Vejica 11 2" xfId="1421" xr:uid="{00000000-0005-0000-0000-0000BD050000}"/>
    <cellStyle name="Vejica 11 3" xfId="2677" xr:uid="{00000000-0005-0000-0000-0000A50A0000}"/>
    <cellStyle name="Vejica 12" xfId="2678" xr:uid="{00000000-0005-0000-0000-0000A60A0000}"/>
    <cellStyle name="Vejica 12 2" xfId="2679" xr:uid="{00000000-0005-0000-0000-0000A70A0000}"/>
    <cellStyle name="Vejica 12 3" xfId="2680" xr:uid="{00000000-0005-0000-0000-0000A80A0000}"/>
    <cellStyle name="Vejica 13" xfId="2681" xr:uid="{00000000-0005-0000-0000-0000A90A0000}"/>
    <cellStyle name="Vejica 13 2" xfId="2682" xr:uid="{00000000-0005-0000-0000-0000AA0A0000}"/>
    <cellStyle name="Vejica 13 3" xfId="2683" xr:uid="{00000000-0005-0000-0000-0000AB0A0000}"/>
    <cellStyle name="Vejica 14" xfId="2684" xr:uid="{00000000-0005-0000-0000-0000AC0A0000}"/>
    <cellStyle name="Vejica 14 2" xfId="2685" xr:uid="{00000000-0005-0000-0000-0000AD0A0000}"/>
    <cellStyle name="Vejica 14 3" xfId="2686" xr:uid="{00000000-0005-0000-0000-0000AE0A0000}"/>
    <cellStyle name="Vejica 15" xfId="2688" xr:uid="{00000000-0005-0000-0000-0000B00A0000}"/>
    <cellStyle name="Vejica 15 2" xfId="2569" xr:uid="{00000000-0005-0000-0000-0000390A0000}"/>
    <cellStyle name="Vejica 15 3" xfId="2571" xr:uid="{00000000-0005-0000-0000-00003B0A0000}"/>
    <cellStyle name="Vejica 16" xfId="1333" xr:uid="{00000000-0005-0000-0000-000065050000}"/>
    <cellStyle name="Vejica 17" xfId="2690" xr:uid="{00000000-0005-0000-0000-0000B20A0000}"/>
    <cellStyle name="Vejica 18" xfId="2692" xr:uid="{00000000-0005-0000-0000-0000B40A0000}"/>
    <cellStyle name="Vejica 19" xfId="2693" xr:uid="{00000000-0005-0000-0000-0000B50A0000}"/>
    <cellStyle name="Vejica 2" xfId="2694" xr:uid="{00000000-0005-0000-0000-0000B60A0000}"/>
    <cellStyle name="Vejica 2 2" xfId="2695" xr:uid="{00000000-0005-0000-0000-0000B70A0000}"/>
    <cellStyle name="Vejica 2 2 2" xfId="2696" xr:uid="{00000000-0005-0000-0000-0000B80A0000}"/>
    <cellStyle name="Vejica 2 23" xfId="2697" xr:uid="{00000000-0005-0000-0000-0000B90A0000}"/>
    <cellStyle name="Vejica 2 3" xfId="2698" xr:uid="{00000000-0005-0000-0000-0000BA0A0000}"/>
    <cellStyle name="Vejica 2 3 2" xfId="2699" xr:uid="{00000000-0005-0000-0000-0000BB0A0000}"/>
    <cellStyle name="Vejica 2 4" xfId="1622" xr:uid="{00000000-0005-0000-0000-000086060000}"/>
    <cellStyle name="Vejica 2 4 2" xfId="2417" xr:uid="{00000000-0005-0000-0000-0000A1090000}"/>
    <cellStyle name="Vejica 2 5" xfId="1627" xr:uid="{00000000-0005-0000-0000-00008B060000}"/>
    <cellStyle name="Vejica 2 5 2" xfId="1805" xr:uid="{00000000-0005-0000-0000-00003D070000}"/>
    <cellStyle name="Vejica 2 6" xfId="1630" xr:uid="{00000000-0005-0000-0000-00008E060000}"/>
    <cellStyle name="Vejica 2_zahtevek" xfId="2700" xr:uid="{00000000-0005-0000-0000-0000BC0A0000}"/>
    <cellStyle name="Vejica 20" xfId="2687" xr:uid="{00000000-0005-0000-0000-0000AF0A0000}"/>
    <cellStyle name="Vejica 21" xfId="1332" xr:uid="{00000000-0005-0000-0000-000064050000}"/>
    <cellStyle name="Vejica 22" xfId="2689" xr:uid="{00000000-0005-0000-0000-0000B10A0000}"/>
    <cellStyle name="Vejica 23" xfId="2691" xr:uid="{00000000-0005-0000-0000-0000B30A0000}"/>
    <cellStyle name="Vejica 3" xfId="2701" xr:uid="{00000000-0005-0000-0000-0000BD0A0000}"/>
    <cellStyle name="Vejica 3 2" xfId="2637" xr:uid="{00000000-0005-0000-0000-00007D0A0000}"/>
    <cellStyle name="Vejica 3 2 2" xfId="2640" xr:uid="{00000000-0005-0000-0000-0000800A0000}"/>
    <cellStyle name="Vejica 3 3" xfId="2702" xr:uid="{00000000-0005-0000-0000-0000BE0A0000}"/>
    <cellStyle name="Vejica 3 3 2" xfId="2703" xr:uid="{00000000-0005-0000-0000-0000BF0A0000}"/>
    <cellStyle name="Vejica 4" xfId="2704" xr:uid="{00000000-0005-0000-0000-0000C00A0000}"/>
    <cellStyle name="Vejica 4 2" xfId="2705" xr:uid="{00000000-0005-0000-0000-0000C10A0000}"/>
    <cellStyle name="Vejica 4 3" xfId="2706" xr:uid="{00000000-0005-0000-0000-0000C20A0000}"/>
    <cellStyle name="Vejica 5" xfId="2707" xr:uid="{00000000-0005-0000-0000-0000C30A0000}"/>
    <cellStyle name="Vejica 5 2" xfId="2708" xr:uid="{00000000-0005-0000-0000-0000C40A0000}"/>
    <cellStyle name="Vejica 5 3" xfId="2709" xr:uid="{00000000-0005-0000-0000-0000C50A0000}"/>
    <cellStyle name="Vejica 6" xfId="2710" xr:uid="{00000000-0005-0000-0000-0000C60A0000}"/>
    <cellStyle name="Vejica 6 2" xfId="2711" xr:uid="{00000000-0005-0000-0000-0000C70A0000}"/>
    <cellStyle name="Vejica 6 3" xfId="2712" xr:uid="{00000000-0005-0000-0000-0000C80A0000}"/>
    <cellStyle name="Vejica 7" xfId="2713" xr:uid="{00000000-0005-0000-0000-0000C90A0000}"/>
    <cellStyle name="Vejica 7 2" xfId="2714" xr:uid="{00000000-0005-0000-0000-0000CA0A0000}"/>
    <cellStyle name="Vejica 7 3" xfId="1189" xr:uid="{00000000-0005-0000-0000-0000D5040000}"/>
    <cellStyle name="Vejica 8" xfId="2715" xr:uid="{00000000-0005-0000-0000-0000CB0A0000}"/>
    <cellStyle name="Vejica 8 2" xfId="2716" xr:uid="{00000000-0005-0000-0000-0000CC0A0000}"/>
    <cellStyle name="Vejica 8 3" xfId="2717" xr:uid="{00000000-0005-0000-0000-0000CD0A0000}"/>
    <cellStyle name="Vejica 9" xfId="1137" xr:uid="{00000000-0005-0000-0000-0000A1040000}"/>
    <cellStyle name="Vejica 9 2" xfId="2718" xr:uid="{00000000-0005-0000-0000-0000CE0A0000}"/>
    <cellStyle name="Vejica 9 3" xfId="2719" xr:uid="{00000000-0005-0000-0000-0000CF0A0000}"/>
    <cellStyle name="Vnos 2" xfId="2720" xr:uid="{00000000-0005-0000-0000-0000D00A0000}"/>
    <cellStyle name="Vnos 2 2" xfId="2721" xr:uid="{00000000-0005-0000-0000-0000D10A0000}"/>
    <cellStyle name="Vnos 3" xfId="2722" xr:uid="{00000000-0005-0000-0000-0000D20A0000}"/>
    <cellStyle name="Vsota 2" xfId="2723" xr:uid="{00000000-0005-0000-0000-0000D30A0000}"/>
    <cellStyle name="Vsota 2 2" xfId="1274" xr:uid="{00000000-0005-0000-0000-00002A050000}"/>
    <cellStyle name="Vsota 3" xfId="1853" xr:uid="{00000000-0005-0000-0000-00006D070000}"/>
    <cellStyle name="Währung [0]_Tabelle1" xfId="1471" xr:uid="{00000000-0005-0000-0000-0000EF050000}"/>
    <cellStyle name="Währung_ANBODECK" xfId="1222" xr:uid="{00000000-0005-0000-0000-0000F6040000}"/>
    <cellStyle name="Warning Text 2" xfId="1977" xr:uid="{00000000-0005-0000-0000-0000E9070000}"/>
    <cellStyle name="Warning Text 2 2" xfId="199" xr:uid="{00000000-0005-0000-0000-0000F3000000}"/>
    <cellStyle name="Warning Text 2 3" xfId="2724" xr:uid="{00000000-0005-0000-0000-0000D40A0000}"/>
    <cellStyle name="Warning Text 2 4" xfId="2725" xr:uid="{00000000-0005-0000-0000-0000D50A0000}"/>
    <cellStyle name="Warning Text 3" xfId="2726" xr:uid="{00000000-0005-0000-0000-0000D60A0000}"/>
    <cellStyle name="Warning Text 3 2" xfId="1201" xr:uid="{00000000-0005-0000-0000-0000E1040000}"/>
    <cellStyle name="Warning Text 3 3" xfId="2727" xr:uid="{00000000-0005-0000-0000-0000D70A0000}"/>
    <cellStyle name="Warning Text 4" xfId="2728" xr:uid="{00000000-0005-0000-0000-0000D80A0000}"/>
    <cellStyle name="Warning Text 4 2" xfId="1214" xr:uid="{00000000-0005-0000-0000-0000EE040000}"/>
    <cellStyle name="Warning Text 4 3" xfId="2729" xr:uid="{00000000-0005-0000-0000-0000D90A0000}"/>
    <cellStyle name="Warning Text 5" xfId="2730" xr:uid="{00000000-0005-0000-0000-0000DA0A0000}"/>
    <cellStyle name="Warning Text 5 2" xfId="2731" xr:uid="{00000000-0005-0000-0000-0000DB0A0000}"/>
    <cellStyle name="Warning Text 5 3" xfId="1342" xr:uid="{00000000-0005-0000-0000-00006E050000}"/>
    <cellStyle name="Zboží" xfId="613" xr:uid="{00000000-0005-0000-0000-000095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C36"/>
  <sheetViews>
    <sheetView tabSelected="1" view="pageBreakPreview" topLeftCell="A4" zoomScale="80" zoomScaleNormal="100" zoomScaleSheetLayoutView="80" workbookViewId="0">
      <selection activeCell="B30" sqref="B29:B30"/>
    </sheetView>
  </sheetViews>
  <sheetFormatPr defaultColWidth="9.140625" defaultRowHeight="15"/>
  <cols>
    <col min="1" max="1" width="9.140625" style="280"/>
    <col min="2" max="2" width="65.42578125" style="280" customWidth="1"/>
    <col min="3" max="3" width="14.28515625" style="281" bestFit="1" customWidth="1"/>
    <col min="4" max="16384" width="9.140625" style="280"/>
  </cols>
  <sheetData>
    <row r="1" spans="1:3" ht="18">
      <c r="A1" s="272" t="s">
        <v>0</v>
      </c>
      <c r="B1" s="273"/>
      <c r="C1" s="274"/>
    </row>
    <row r="2" spans="1:3">
      <c r="A2" s="54"/>
      <c r="B2" s="275"/>
      <c r="C2" s="276"/>
    </row>
    <row r="3" spans="1:3" ht="22.5">
      <c r="A3" s="54"/>
      <c r="B3" s="277" t="s">
        <v>1</v>
      </c>
      <c r="C3" s="276"/>
    </row>
    <row r="4" spans="1:3">
      <c r="A4" s="54"/>
      <c r="B4" s="277" t="s">
        <v>2</v>
      </c>
      <c r="C4" s="276"/>
    </row>
    <row r="5" spans="1:3">
      <c r="A5" s="54"/>
      <c r="B5" s="275"/>
      <c r="C5" s="276"/>
    </row>
    <row r="6" spans="1:3" ht="22.5">
      <c r="A6" s="54"/>
      <c r="B6" s="278" t="s">
        <v>3</v>
      </c>
      <c r="C6" s="276"/>
    </row>
    <row r="7" spans="1:3">
      <c r="A7" s="54"/>
      <c r="B7" s="278"/>
      <c r="C7" s="276"/>
    </row>
    <row r="8" spans="1:3" ht="33.75">
      <c r="A8" s="54"/>
      <c r="B8" s="278" t="s">
        <v>4</v>
      </c>
      <c r="C8" s="276"/>
    </row>
    <row r="9" spans="1:3">
      <c r="A9" s="54"/>
      <c r="B9" s="278"/>
      <c r="C9" s="276"/>
    </row>
    <row r="10" spans="1:3" ht="33.75">
      <c r="A10" s="54"/>
      <c r="B10" s="278" t="s">
        <v>5</v>
      </c>
      <c r="C10" s="276"/>
    </row>
    <row r="11" spans="1:3">
      <c r="A11" s="54"/>
      <c r="B11" s="278"/>
      <c r="C11" s="276"/>
    </row>
    <row r="12" spans="1:3" ht="22.5">
      <c r="A12" s="54"/>
      <c r="B12" s="278" t="s">
        <v>6</v>
      </c>
      <c r="C12" s="276"/>
    </row>
    <row r="13" spans="1:3">
      <c r="A13" s="54"/>
      <c r="B13" s="278"/>
      <c r="C13" s="276"/>
    </row>
    <row r="14" spans="1:3" ht="22.5">
      <c r="A14" s="54"/>
      <c r="B14" s="278" t="s">
        <v>7</v>
      </c>
      <c r="C14" s="276"/>
    </row>
    <row r="15" spans="1:3">
      <c r="A15" s="54"/>
      <c r="B15" s="278"/>
      <c r="C15" s="276"/>
    </row>
    <row r="16" spans="1:3">
      <c r="A16" s="54"/>
      <c r="B16" s="278" t="s">
        <v>8</v>
      </c>
      <c r="C16" s="276"/>
    </row>
    <row r="17" spans="1:3">
      <c r="A17" s="54"/>
      <c r="B17" s="275"/>
      <c r="C17" s="276"/>
    </row>
    <row r="18" spans="1:3" ht="22.5">
      <c r="A18" s="54"/>
      <c r="B18" s="279" t="s">
        <v>9</v>
      </c>
      <c r="C18" s="276"/>
    </row>
    <row r="19" spans="1:3">
      <c r="A19" s="54"/>
      <c r="B19" s="279"/>
      <c r="C19" s="276"/>
    </row>
    <row r="20" spans="1:3">
      <c r="A20" s="54"/>
      <c r="B20" s="277" t="s">
        <v>10</v>
      </c>
      <c r="C20" s="276"/>
    </row>
    <row r="21" spans="1:3">
      <c r="A21" s="54"/>
      <c r="B21" s="277"/>
      <c r="C21" s="276"/>
    </row>
    <row r="22" spans="1:3">
      <c r="A22" s="54"/>
      <c r="B22" s="277" t="s">
        <v>11</v>
      </c>
      <c r="C22" s="276"/>
    </row>
    <row r="24" spans="1:3">
      <c r="A24" s="280" t="s">
        <v>12</v>
      </c>
      <c r="B24" s="280" t="str">
        <f>'A. RAZSVETLJAVA'!B67</f>
        <v>SKUPAJ RAZSVETLJAVA</v>
      </c>
      <c r="C24" s="281">
        <f>'A. RAZSVETLJAVA'!F67</f>
        <v>0</v>
      </c>
    </row>
    <row r="25" spans="1:3">
      <c r="A25" s="280" t="s">
        <v>13</v>
      </c>
      <c r="B25" s="280" t="str">
        <f>'B. ZASILNA RAZSVETLJAVA'!B27</f>
        <v>SKUPAJ VARNOSTNA RAZSVETLJAVA</v>
      </c>
      <c r="C25" s="281">
        <f>'B. ZASILNA RAZSVETLJAVA'!F27</f>
        <v>0</v>
      </c>
    </row>
    <row r="26" spans="1:3">
      <c r="A26" s="280" t="s">
        <v>14</v>
      </c>
      <c r="B26" s="280" t="str">
        <f>'C. MOČ'!B104</f>
        <v>SKUPAJ MOČ</v>
      </c>
      <c r="C26" s="281">
        <f>'C. MOČ'!F104</f>
        <v>0</v>
      </c>
    </row>
    <row r="27" spans="1:3">
      <c r="A27" s="280" t="s">
        <v>15</v>
      </c>
      <c r="B27" s="280" t="str">
        <f>'D. RAZDELILNIKI'!B35</f>
        <v>SKUPAJ ELEKTRIČNI RAZDELILNIKI</v>
      </c>
      <c r="C27" s="281">
        <f>'D. RAZDELILNIKI'!F35</f>
        <v>0</v>
      </c>
    </row>
    <row r="28" spans="1:3">
      <c r="A28" s="280" t="s">
        <v>16</v>
      </c>
      <c r="B28" s="280" t="str">
        <f>'E. IKS'!B44</f>
        <v>SKUPAJ IKS</v>
      </c>
      <c r="C28" s="281">
        <f>'E. IKS'!F44</f>
        <v>0</v>
      </c>
    </row>
    <row r="29" spans="1:3">
      <c r="A29" s="280" t="s">
        <v>17</v>
      </c>
      <c r="B29" s="280" t="str">
        <f>'F. VIDEODOMOFON'!B30</f>
        <v>SKUPAJ VIDEODOMOFON SISTEM</v>
      </c>
      <c r="C29" s="281">
        <f>'F. VIDEODOMOFON'!F30</f>
        <v>0</v>
      </c>
    </row>
    <row r="30" spans="1:3">
      <c r="A30" s="280" t="s">
        <v>18</v>
      </c>
      <c r="B30" s="280" t="str">
        <f>'G. VIDEO NADZOR'!B35</f>
        <v>SKUPAJ SISTEM VIDEONADZORA</v>
      </c>
      <c r="C30" s="281">
        <f>'G. VIDEO NADZOR'!F35</f>
        <v>0</v>
      </c>
    </row>
    <row r="31" spans="1:3">
      <c r="A31" s="280" t="s">
        <v>19</v>
      </c>
      <c r="B31" s="280" t="str">
        <f>'H. TEHNIČNO VAROVANJE'!B42</f>
        <v>SKUPAJ TEHNIČNO VAROVANJE</v>
      </c>
      <c r="C31" s="281">
        <f>'H. TEHNIČNO VAROVANJE'!F42</f>
        <v>0</v>
      </c>
    </row>
    <row r="32" spans="1:3">
      <c r="A32" s="280" t="s">
        <v>20</v>
      </c>
      <c r="B32" s="280" t="str">
        <f>'I. JAVLJANJE POŽARA'!B44</f>
        <v>SKUPAJ JAVLJANJE POŽARA</v>
      </c>
      <c r="C32" s="281">
        <f>'I. JAVLJANJE POŽARA'!F44</f>
        <v>0</v>
      </c>
    </row>
    <row r="33" spans="1:3">
      <c r="A33" s="280" t="s">
        <v>21</v>
      </c>
      <c r="B33" s="280" t="str">
        <f>'J. UPS'!B11</f>
        <v>SKUPAJ UPS</v>
      </c>
      <c r="C33" s="281">
        <f>'J. UPS'!F11</f>
        <v>0</v>
      </c>
    </row>
    <row r="34" spans="1:3">
      <c r="A34" s="280" t="s">
        <v>22</v>
      </c>
      <c r="B34" s="282" t="str">
        <f>'K. DOKUMENTACIJA'!B26</f>
        <v>SKUPAJ TEHNIČNA DOKUMENTACIJA</v>
      </c>
      <c r="C34" s="281">
        <f>'K. DOKUMENTACIJA'!F26</f>
        <v>0</v>
      </c>
    </row>
    <row r="35" spans="1:3">
      <c r="A35" s="283"/>
      <c r="B35" s="283"/>
      <c r="C35" s="284"/>
    </row>
    <row r="36" spans="1:3">
      <c r="B36" s="280" t="s">
        <v>23</v>
      </c>
      <c r="C36" s="281">
        <f>SUM(C24:C34)</f>
        <v>0</v>
      </c>
    </row>
  </sheetData>
  <pageMargins left="0.70866141732283505" right="0.70866141732283505" top="0.74803149606299202" bottom="0.74803149606299202" header="0.31496062992126" footer="0.31496062992126"/>
  <pageSetup paperSize="9" scale="89" orientation="portrait" r:id="rId1"/>
  <headerFooter>
    <oddFooter>&amp;C&amp;A&amp;R&amp;P/&amp;N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8"/>
  <dimension ref="A1:F44"/>
  <sheetViews>
    <sheetView view="pageBreakPreview" topLeftCell="A20" zoomScale="120" zoomScaleNormal="100" workbookViewId="0">
      <selection activeCell="E43" sqref="E43"/>
    </sheetView>
  </sheetViews>
  <sheetFormatPr defaultColWidth="9.140625" defaultRowHeight="11.25"/>
  <cols>
    <col min="1" max="1" width="8.7109375" style="1" customWidth="1"/>
    <col min="2" max="2" width="50.7109375" style="138" customWidth="1"/>
    <col min="3" max="4" width="10.7109375" style="4" customWidth="1"/>
    <col min="5" max="6" width="9.140625" style="5"/>
    <col min="7" max="8" width="9.140625" style="6"/>
    <col min="9" max="9" width="7.5703125" style="6" customWidth="1"/>
    <col min="10" max="16384" width="9.140625" style="6"/>
  </cols>
  <sheetData>
    <row r="1" spans="1:6" s="3" customFormat="1" ht="12.75" customHeight="1">
      <c r="A1" s="12" t="s">
        <v>101</v>
      </c>
      <c r="B1" s="12" t="s">
        <v>102</v>
      </c>
      <c r="C1" s="13" t="s">
        <v>103</v>
      </c>
      <c r="D1" s="13" t="s">
        <v>104</v>
      </c>
      <c r="E1" s="40" t="s">
        <v>105</v>
      </c>
      <c r="F1" s="40" t="s">
        <v>106</v>
      </c>
    </row>
    <row r="2" spans="1:6" s="3" customFormat="1" ht="12.75" customHeight="1">
      <c r="A2" s="12"/>
      <c r="B2" s="12"/>
      <c r="C2" s="13"/>
      <c r="D2" s="13"/>
      <c r="E2" s="40"/>
      <c r="F2" s="40"/>
    </row>
    <row r="3" spans="1:6" ht="12.75" customHeight="1">
      <c r="A3" s="54" t="s">
        <v>20</v>
      </c>
      <c r="B3" s="139" t="s">
        <v>252</v>
      </c>
      <c r="C3" s="13"/>
      <c r="D3" s="13"/>
      <c r="E3" s="17"/>
      <c r="F3" s="17"/>
    </row>
    <row r="4" spans="1:6" ht="12.75" customHeight="1">
      <c r="A4" s="54"/>
      <c r="B4" s="139"/>
      <c r="C4" s="13"/>
      <c r="D4" s="13"/>
      <c r="E4" s="17"/>
      <c r="F4" s="17"/>
    </row>
    <row r="5" spans="1:6" ht="112.5">
      <c r="A5" s="140" t="s">
        <v>25</v>
      </c>
      <c r="B5" s="141" t="s">
        <v>264</v>
      </c>
      <c r="C5" s="142" t="s">
        <v>26</v>
      </c>
      <c r="D5" s="142">
        <v>1</v>
      </c>
      <c r="E5" s="143">
        <v>0</v>
      </c>
      <c r="F5" s="144">
        <f t="shared" ref="F5:F17" si="0">SUM(D5*E5)</f>
        <v>0</v>
      </c>
    </row>
    <row r="6" spans="1:6">
      <c r="A6" s="140"/>
      <c r="B6" s="141"/>
      <c r="C6" s="142"/>
      <c r="D6" s="142"/>
      <c r="E6" s="143"/>
      <c r="F6" s="144"/>
    </row>
    <row r="7" spans="1:6" ht="12.75" customHeight="1">
      <c r="A7" s="140" t="s">
        <v>27</v>
      </c>
      <c r="B7" s="141" t="s">
        <v>253</v>
      </c>
      <c r="C7" s="142" t="s">
        <v>26</v>
      </c>
      <c r="D7" s="142">
        <v>1</v>
      </c>
      <c r="E7" s="148">
        <v>0</v>
      </c>
      <c r="F7" s="144">
        <f t="shared" si="0"/>
        <v>0</v>
      </c>
    </row>
    <row r="8" spans="1:6">
      <c r="A8" s="140"/>
      <c r="B8" s="141"/>
      <c r="C8" s="142"/>
      <c r="D8" s="142"/>
      <c r="E8" s="148"/>
      <c r="F8" s="144"/>
    </row>
    <row r="9" spans="1:6" ht="90">
      <c r="A9" s="140" t="s">
        <v>28</v>
      </c>
      <c r="B9" s="147" t="s">
        <v>261</v>
      </c>
      <c r="C9" s="145" t="s">
        <v>26</v>
      </c>
      <c r="D9" s="145">
        <v>23</v>
      </c>
      <c r="E9" s="144">
        <v>0</v>
      </c>
      <c r="F9" s="144">
        <f t="shared" ref="F9" si="1">SUM(D9*E9)</f>
        <v>0</v>
      </c>
    </row>
    <row r="10" spans="1:6">
      <c r="A10" s="140"/>
      <c r="B10" s="147"/>
      <c r="C10" s="145"/>
      <c r="D10" s="145"/>
      <c r="E10" s="144"/>
      <c r="F10" s="144"/>
    </row>
    <row r="11" spans="1:6" ht="101.25">
      <c r="A11" s="140" t="s">
        <v>29</v>
      </c>
      <c r="B11" s="147" t="s">
        <v>262</v>
      </c>
      <c r="C11" s="145" t="s">
        <v>26</v>
      </c>
      <c r="D11" s="145">
        <v>2</v>
      </c>
      <c r="E11" s="144">
        <v>0</v>
      </c>
      <c r="F11" s="144">
        <f t="shared" si="0"/>
        <v>0</v>
      </c>
    </row>
    <row r="12" spans="1:6">
      <c r="A12" s="140"/>
      <c r="B12" s="147"/>
      <c r="C12" s="145"/>
      <c r="D12" s="145"/>
      <c r="E12" s="144"/>
      <c r="F12" s="144"/>
    </row>
    <row r="13" spans="1:6" ht="82.5" customHeight="1">
      <c r="A13" s="140" t="s">
        <v>30</v>
      </c>
      <c r="B13" s="147" t="s">
        <v>254</v>
      </c>
      <c r="C13" s="145" t="s">
        <v>26</v>
      </c>
      <c r="D13" s="145">
        <v>25</v>
      </c>
      <c r="E13" s="144">
        <v>0</v>
      </c>
      <c r="F13" s="144">
        <f t="shared" si="0"/>
        <v>0</v>
      </c>
    </row>
    <row r="14" spans="1:6">
      <c r="A14" s="140"/>
      <c r="B14" s="147"/>
      <c r="C14" s="145"/>
      <c r="D14" s="145"/>
      <c r="E14" s="144"/>
      <c r="F14" s="144"/>
    </row>
    <row r="15" spans="1:6" ht="67.5">
      <c r="A15" s="53" t="s">
        <v>31</v>
      </c>
      <c r="B15" s="33" t="s">
        <v>265</v>
      </c>
      <c r="C15" s="145" t="s">
        <v>26</v>
      </c>
      <c r="D15" s="146">
        <v>2</v>
      </c>
      <c r="E15" s="137">
        <v>0</v>
      </c>
      <c r="F15" s="144">
        <f t="shared" si="0"/>
        <v>0</v>
      </c>
    </row>
    <row r="16" spans="1:6">
      <c r="A16" s="53"/>
      <c r="B16" s="33"/>
      <c r="C16" s="145"/>
      <c r="D16" s="146"/>
      <c r="E16" s="137"/>
      <c r="F16" s="144"/>
    </row>
    <row r="17" spans="1:6" ht="67.5">
      <c r="A17" s="53" t="s">
        <v>32</v>
      </c>
      <c r="B17" s="32" t="s">
        <v>266</v>
      </c>
      <c r="C17" s="145" t="s">
        <v>26</v>
      </c>
      <c r="D17" s="146">
        <v>1</v>
      </c>
      <c r="E17" s="137">
        <v>0</v>
      </c>
      <c r="F17" s="144">
        <f t="shared" si="0"/>
        <v>0</v>
      </c>
    </row>
    <row r="18" spans="1:6">
      <c r="A18" s="53"/>
      <c r="B18" s="32"/>
      <c r="C18" s="145"/>
      <c r="D18" s="146"/>
      <c r="E18" s="137"/>
      <c r="F18" s="144"/>
    </row>
    <row r="19" spans="1:6">
      <c r="A19" s="53" t="s">
        <v>34</v>
      </c>
      <c r="B19" s="33" t="s">
        <v>263</v>
      </c>
      <c r="C19" s="145" t="s">
        <v>26</v>
      </c>
      <c r="D19" s="146">
        <v>1</v>
      </c>
      <c r="E19" s="137">
        <v>0</v>
      </c>
      <c r="F19" s="144">
        <f t="shared" ref="F19" si="2">SUM(D19*E19)</f>
        <v>0</v>
      </c>
    </row>
    <row r="20" spans="1:6">
      <c r="A20" s="53"/>
      <c r="B20" s="33"/>
      <c r="C20" s="145"/>
      <c r="D20" s="146"/>
      <c r="E20" s="137"/>
      <c r="F20" s="144"/>
    </row>
    <row r="21" spans="1:6" ht="22.5">
      <c r="A21" s="53" t="s">
        <v>36</v>
      </c>
      <c r="B21" s="33" t="s">
        <v>267</v>
      </c>
      <c r="C21" s="145" t="s">
        <v>26</v>
      </c>
      <c r="D21" s="146">
        <v>1</v>
      </c>
      <c r="E21" s="137">
        <v>0</v>
      </c>
      <c r="F21" s="144">
        <f t="shared" ref="F21" si="3">SUM(D21*E21)</f>
        <v>0</v>
      </c>
    </row>
    <row r="22" spans="1:6">
      <c r="A22" s="53"/>
      <c r="B22" s="33"/>
      <c r="C22" s="145"/>
      <c r="D22" s="146"/>
      <c r="E22" s="137"/>
      <c r="F22" s="144"/>
    </row>
    <row r="23" spans="1:6">
      <c r="A23" s="53" t="s">
        <v>50</v>
      </c>
      <c r="B23" s="33" t="s">
        <v>255</v>
      </c>
      <c r="C23" s="145" t="s">
        <v>37</v>
      </c>
      <c r="D23" s="13">
        <v>2</v>
      </c>
      <c r="E23" s="17">
        <v>0</v>
      </c>
      <c r="F23" s="17">
        <f>PRODUCT(D23,E23)</f>
        <v>0</v>
      </c>
    </row>
    <row r="24" spans="1:6">
      <c r="A24" s="53"/>
      <c r="B24" s="33"/>
      <c r="C24" s="145"/>
      <c r="D24" s="13"/>
      <c r="E24" s="17"/>
      <c r="F24" s="17"/>
    </row>
    <row r="25" spans="1:6" s="26" customFormat="1" ht="45">
      <c r="A25" s="27" t="s">
        <v>51</v>
      </c>
      <c r="B25" s="120" t="s">
        <v>294</v>
      </c>
      <c r="C25" s="24"/>
    </row>
    <row r="26" spans="1:6" s="26" customFormat="1">
      <c r="A26" s="27"/>
      <c r="B26" s="197" t="s">
        <v>295</v>
      </c>
      <c r="C26" s="246" t="s">
        <v>33</v>
      </c>
      <c r="D26" s="42">
        <v>5</v>
      </c>
      <c r="E26" s="31">
        <v>0</v>
      </c>
      <c r="F26" s="31">
        <f t="shared" ref="F26:F27" si="4">E26*D26</f>
        <v>0</v>
      </c>
    </row>
    <row r="27" spans="1:6" s="26" customFormat="1">
      <c r="A27" s="27"/>
      <c r="B27" s="15" t="s">
        <v>296</v>
      </c>
      <c r="C27" s="44" t="s">
        <v>33</v>
      </c>
      <c r="D27" s="42">
        <f>85</f>
        <v>85</v>
      </c>
      <c r="E27" s="14">
        <v>0</v>
      </c>
      <c r="F27" s="14">
        <f t="shared" si="4"/>
        <v>0</v>
      </c>
    </row>
    <row r="28" spans="1:6" s="26" customFormat="1">
      <c r="A28" s="27"/>
      <c r="B28" s="15"/>
      <c r="C28" s="44"/>
      <c r="D28" s="42"/>
      <c r="E28" s="14"/>
      <c r="F28" s="14"/>
    </row>
    <row r="29" spans="1:6" s="26" customFormat="1" ht="45">
      <c r="A29" s="27" t="s">
        <v>66</v>
      </c>
      <c r="B29" s="120" t="s">
        <v>297</v>
      </c>
      <c r="C29" s="24"/>
    </row>
    <row r="30" spans="1:6" s="26" customFormat="1">
      <c r="A30" s="27"/>
      <c r="B30" s="197" t="s">
        <v>298</v>
      </c>
      <c r="C30" s="246" t="s">
        <v>33</v>
      </c>
      <c r="D30" s="42">
        <v>30</v>
      </c>
      <c r="E30" s="31">
        <v>0</v>
      </c>
      <c r="F30" s="31">
        <f>E30*D30</f>
        <v>0</v>
      </c>
    </row>
    <row r="31" spans="1:6" s="26" customFormat="1">
      <c r="A31" s="27"/>
      <c r="B31" s="197" t="s">
        <v>299</v>
      </c>
      <c r="C31" s="246" t="s">
        <v>33</v>
      </c>
      <c r="D31" s="42">
        <v>25</v>
      </c>
      <c r="E31" s="31">
        <v>0</v>
      </c>
      <c r="F31" s="31">
        <f>E31*D31</f>
        <v>0</v>
      </c>
    </row>
    <row r="32" spans="1:6">
      <c r="A32" s="12"/>
      <c r="B32" s="198"/>
      <c r="C32" s="13"/>
      <c r="D32" s="13"/>
      <c r="E32" s="17"/>
      <c r="F32" s="17"/>
    </row>
    <row r="33" spans="1:6" ht="22.5">
      <c r="A33" s="12" t="s">
        <v>67</v>
      </c>
      <c r="B33" s="199" t="s">
        <v>256</v>
      </c>
      <c r="C33" s="13" t="s">
        <v>26</v>
      </c>
      <c r="D33" s="24">
        <v>180</v>
      </c>
      <c r="E33" s="17">
        <v>0</v>
      </c>
      <c r="F33" s="17">
        <f>PRODUCT(D33,E33)</f>
        <v>0</v>
      </c>
    </row>
    <row r="34" spans="1:6">
      <c r="A34" s="12"/>
      <c r="B34" s="199"/>
      <c r="C34" s="13"/>
      <c r="D34" s="13"/>
      <c r="E34" s="17"/>
      <c r="F34" s="17"/>
    </row>
    <row r="35" spans="1:6">
      <c r="A35" s="12" t="s">
        <v>68</v>
      </c>
      <c r="B35" s="200" t="s">
        <v>35</v>
      </c>
      <c r="C35" s="13"/>
      <c r="D35" s="13"/>
      <c r="E35" s="17"/>
      <c r="F35" s="17"/>
    </row>
    <row r="36" spans="1:6">
      <c r="A36" s="12"/>
      <c r="B36" s="135" t="s">
        <v>257</v>
      </c>
      <c r="C36" s="13" t="s">
        <v>26</v>
      </c>
      <c r="D36" s="13">
        <v>1</v>
      </c>
      <c r="E36" s="17">
        <v>0</v>
      </c>
      <c r="F36" s="17">
        <f>PRODUCT(D36,E36)</f>
        <v>0</v>
      </c>
    </row>
    <row r="37" spans="1:6">
      <c r="A37" s="12"/>
      <c r="B37" s="200"/>
      <c r="C37" s="13"/>
      <c r="D37" s="13"/>
      <c r="E37" s="17"/>
      <c r="F37" s="17"/>
    </row>
    <row r="38" spans="1:6" ht="22.5">
      <c r="A38" s="12" t="s">
        <v>69</v>
      </c>
      <c r="B38" s="198" t="s">
        <v>40</v>
      </c>
      <c r="C38" s="13"/>
      <c r="D38" s="13"/>
      <c r="E38" s="17"/>
      <c r="F38" s="17"/>
    </row>
    <row r="39" spans="1:6">
      <c r="A39" s="12"/>
      <c r="B39" s="198" t="s">
        <v>258</v>
      </c>
      <c r="C39" s="13" t="s">
        <v>33</v>
      </c>
      <c r="D39" s="13">
        <v>5</v>
      </c>
      <c r="E39" s="17">
        <v>0</v>
      </c>
      <c r="F39" s="17">
        <f>PRODUCT(D39,E39)</f>
        <v>0</v>
      </c>
    </row>
    <row r="40" spans="1:6">
      <c r="A40" s="12"/>
      <c r="B40" s="200"/>
      <c r="C40" s="13"/>
      <c r="D40" s="13"/>
      <c r="E40" s="17"/>
      <c r="F40" s="17"/>
    </row>
    <row r="41" spans="1:6" ht="22.5">
      <c r="A41" s="12" t="s">
        <v>70</v>
      </c>
      <c r="B41" s="135" t="s">
        <v>259</v>
      </c>
      <c r="C41" s="13"/>
      <c r="D41" s="13"/>
      <c r="E41" s="17"/>
      <c r="F41" s="17"/>
    </row>
    <row r="42" spans="1:6">
      <c r="A42" s="12"/>
      <c r="B42" s="135" t="s">
        <v>63</v>
      </c>
      <c r="C42" s="13" t="s">
        <v>33</v>
      </c>
      <c r="D42" s="13">
        <v>25</v>
      </c>
      <c r="E42" s="17">
        <v>0</v>
      </c>
      <c r="F42" s="17">
        <f>PRODUCT(D42,E42)</f>
        <v>0</v>
      </c>
    </row>
    <row r="43" spans="1:6">
      <c r="A43" s="187"/>
      <c r="B43" s="201"/>
      <c r="C43" s="189"/>
      <c r="D43" s="189"/>
      <c r="E43" s="190"/>
      <c r="F43" s="190"/>
    </row>
    <row r="44" spans="1:6">
      <c r="A44" s="12"/>
      <c r="B44" s="139" t="s">
        <v>260</v>
      </c>
      <c r="C44" s="13"/>
      <c r="D44" s="13"/>
      <c r="E44" s="17"/>
      <c r="F44" s="202">
        <f>SUM(F5:F43)</f>
        <v>0</v>
      </c>
    </row>
  </sheetData>
  <pageMargins left="0.70866141732283505" right="0.70866141732283505" top="0.74803149606299202" bottom="0.74803149606299202" header="0.31496062992126" footer="0.31496062992126"/>
  <pageSetup paperSize="9" scale="69" orientation="portrait" r:id="rId1"/>
  <headerFooter>
    <oddFooter>&amp;C&amp;A&amp;R&amp;P/&amp;N</oddFooter>
  </headerFooter>
  <rowBreaks count="1" manualBreakCount="1">
    <brk id="44"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21"/>
  <sheetViews>
    <sheetView view="pageBreakPreview" zoomScale="120" zoomScaleNormal="100" workbookViewId="0">
      <selection activeCell="E10" sqref="E10"/>
    </sheetView>
  </sheetViews>
  <sheetFormatPr defaultColWidth="9.140625" defaultRowHeight="11.25"/>
  <cols>
    <col min="1" max="1" width="8" style="27" customWidth="1"/>
    <col min="2" max="2" width="51.140625" style="37" customWidth="1"/>
    <col min="3" max="3" width="8.28515625" style="29" customWidth="1"/>
    <col min="4" max="4" width="9.7109375" style="24" customWidth="1"/>
    <col min="5" max="5" width="11.28515625" style="14" customWidth="1"/>
    <col min="6" max="6" width="12.85546875" style="14" customWidth="1"/>
    <col min="7" max="16384" width="9.140625" style="26"/>
  </cols>
  <sheetData>
    <row r="1" spans="1:6" s="80" customFormat="1">
      <c r="A1" s="27" t="s">
        <v>101</v>
      </c>
      <c r="B1" s="27" t="s">
        <v>102</v>
      </c>
      <c r="C1" s="24" t="s">
        <v>103</v>
      </c>
      <c r="D1" s="24" t="s">
        <v>104</v>
      </c>
      <c r="E1" s="36" t="s">
        <v>105</v>
      </c>
      <c r="F1" s="36" t="s">
        <v>106</v>
      </c>
    </row>
    <row r="2" spans="1:6" s="87" customFormat="1">
      <c r="A2" s="27"/>
      <c r="B2" s="37"/>
      <c r="C2" s="24"/>
      <c r="D2" s="24"/>
      <c r="E2" s="26"/>
      <c r="F2" s="26"/>
    </row>
    <row r="3" spans="1:6" s="87" customFormat="1">
      <c r="A3" s="172" t="s">
        <v>21</v>
      </c>
      <c r="B3" s="38" t="s">
        <v>288</v>
      </c>
      <c r="C3" s="24"/>
      <c r="D3" s="24"/>
      <c r="E3" s="26"/>
      <c r="F3" s="26"/>
    </row>
    <row r="4" spans="1:6">
      <c r="B4" s="120"/>
    </row>
    <row r="5" spans="1:6" ht="157.5">
      <c r="A5" s="27" t="s">
        <v>25</v>
      </c>
      <c r="B5" s="120" t="s">
        <v>289</v>
      </c>
      <c r="C5" s="29" t="s">
        <v>26</v>
      </c>
      <c r="D5" s="24">
        <v>1</v>
      </c>
      <c r="E5" s="14">
        <v>0</v>
      </c>
      <c r="F5" s="14">
        <f>D5*E5</f>
        <v>0</v>
      </c>
    </row>
    <row r="6" spans="1:6">
      <c r="B6" s="120"/>
    </row>
    <row r="7" spans="1:6" ht="22.5">
      <c r="A7" s="27" t="s">
        <v>27</v>
      </c>
      <c r="B7" s="120" t="s">
        <v>290</v>
      </c>
      <c r="C7" s="29" t="s">
        <v>26</v>
      </c>
      <c r="D7" s="24">
        <v>1</v>
      </c>
      <c r="E7" s="14">
        <v>0</v>
      </c>
      <c r="F7" s="14">
        <f>D7*E7</f>
        <v>0</v>
      </c>
    </row>
    <row r="8" spans="1:6">
      <c r="B8" s="120"/>
    </row>
    <row r="9" spans="1:6" ht="33.75">
      <c r="A9" s="27" t="s">
        <v>28</v>
      </c>
      <c r="B9" s="120" t="s">
        <v>291</v>
      </c>
      <c r="C9" s="29" t="s">
        <v>26</v>
      </c>
      <c r="D9" s="24">
        <v>1</v>
      </c>
      <c r="E9" s="14">
        <v>0</v>
      </c>
      <c r="F9" s="14">
        <f>D9*E9</f>
        <v>0</v>
      </c>
    </row>
    <row r="10" spans="1:6" s="87" customFormat="1">
      <c r="A10" s="173"/>
      <c r="B10" s="174"/>
      <c r="C10" s="175"/>
      <c r="D10" s="175"/>
      <c r="E10" s="176"/>
      <c r="F10" s="176"/>
    </row>
    <row r="11" spans="1:6" s="87" customFormat="1">
      <c r="A11" s="18"/>
      <c r="B11" s="38" t="s">
        <v>292</v>
      </c>
      <c r="C11" s="177"/>
      <c r="D11" s="177"/>
      <c r="E11" s="14"/>
      <c r="F11" s="49">
        <f>SUM(F5:F9)</f>
        <v>0</v>
      </c>
    </row>
    <row r="12" spans="1:6">
      <c r="B12" s="120"/>
    </row>
    <row r="13" spans="1:6">
      <c r="B13" s="120"/>
    </row>
    <row r="14" spans="1:6">
      <c r="B14" s="120"/>
    </row>
    <row r="15" spans="1:6">
      <c r="B15" s="120"/>
    </row>
    <row r="16" spans="1:6">
      <c r="B16" s="120"/>
    </row>
    <row r="17" spans="1:6">
      <c r="B17" s="120"/>
    </row>
    <row r="18" spans="1:6">
      <c r="B18" s="120"/>
    </row>
    <row r="19" spans="1:6">
      <c r="B19" s="178"/>
    </row>
    <row r="20" spans="1:6">
      <c r="B20" s="178"/>
    </row>
    <row r="21" spans="1:6">
      <c r="B21" s="120"/>
    </row>
    <row r="22" spans="1:6">
      <c r="B22" s="120"/>
    </row>
    <row r="23" spans="1:6" s="7" customFormat="1" ht="15">
      <c r="A23" s="27"/>
      <c r="B23" s="135"/>
      <c r="C23" s="29"/>
      <c r="D23" s="26"/>
      <c r="E23" s="14"/>
      <c r="F23" s="14"/>
    </row>
    <row r="24" spans="1:6">
      <c r="B24" s="120"/>
    </row>
    <row r="25" spans="1:6">
      <c r="B25" s="120"/>
    </row>
    <row r="26" spans="1:6">
      <c r="B26" s="120"/>
    </row>
    <row r="27" spans="1:6">
      <c r="B27" s="120"/>
    </row>
    <row r="28" spans="1:6">
      <c r="B28" s="120"/>
    </row>
    <row r="29" spans="1:6" s="7" customFormat="1" ht="15">
      <c r="A29" s="27"/>
      <c r="B29" s="120"/>
      <c r="C29" s="29"/>
      <c r="D29" s="26"/>
      <c r="E29" s="14"/>
      <c r="F29" s="14"/>
    </row>
    <row r="30" spans="1:6" s="7" customFormat="1" ht="15">
      <c r="A30" s="27"/>
      <c r="B30" s="120"/>
      <c r="C30" s="29"/>
      <c r="D30" s="26"/>
      <c r="E30" s="19"/>
      <c r="F30" s="14"/>
    </row>
    <row r="31" spans="1:6">
      <c r="B31" s="120"/>
    </row>
    <row r="32" spans="1:6" ht="21.75" customHeight="1">
      <c r="B32" s="125"/>
    </row>
    <row r="33" spans="1:6">
      <c r="B33" s="125"/>
    </row>
    <row r="34" spans="1:6">
      <c r="B34" s="125"/>
    </row>
    <row r="35" spans="1:6" s="7" customFormat="1" ht="15">
      <c r="A35" s="22"/>
      <c r="B35" s="23"/>
      <c r="C35" s="24"/>
      <c r="D35" s="25"/>
      <c r="E35" s="14"/>
      <c r="F35" s="14"/>
    </row>
    <row r="36" spans="1:6">
      <c r="B36" s="125"/>
    </row>
    <row r="37" spans="1:6">
      <c r="B37" s="125"/>
    </row>
    <row r="38" spans="1:6">
      <c r="B38" s="120"/>
    </row>
    <row r="39" spans="1:6">
      <c r="B39" s="120"/>
    </row>
    <row r="40" spans="1:6">
      <c r="B40" s="120"/>
    </row>
    <row r="41" spans="1:6">
      <c r="B41" s="120"/>
    </row>
    <row r="42" spans="1:6">
      <c r="B42" s="120"/>
    </row>
    <row r="43" spans="1:6">
      <c r="B43" s="120"/>
    </row>
    <row r="44" spans="1:6">
      <c r="B44" s="120"/>
    </row>
    <row r="45" spans="1:6">
      <c r="A45" s="173"/>
      <c r="B45" s="174"/>
      <c r="C45" s="179"/>
      <c r="D45" s="175"/>
    </row>
    <row r="46" spans="1:6">
      <c r="B46" s="38"/>
      <c r="E46" s="180"/>
      <c r="F46" s="180"/>
    </row>
    <row r="47" spans="1:6">
      <c r="B47" s="181"/>
      <c r="C47" s="182"/>
      <c r="D47" s="41"/>
    </row>
    <row r="48" spans="1:6">
      <c r="B48" s="181"/>
      <c r="C48" s="182"/>
      <c r="D48" s="41"/>
    </row>
    <row r="49" spans="2:6">
      <c r="B49" s="181"/>
      <c r="C49" s="182"/>
      <c r="D49" s="41"/>
    </row>
    <row r="50" spans="2:6">
      <c r="B50" s="181"/>
      <c r="C50" s="182"/>
      <c r="D50" s="41"/>
    </row>
    <row r="51" spans="2:6">
      <c r="B51" s="181"/>
      <c r="C51" s="182"/>
      <c r="D51" s="41"/>
    </row>
    <row r="52" spans="2:6">
      <c r="B52" s="181"/>
      <c r="C52" s="182"/>
      <c r="D52" s="41"/>
      <c r="F52" s="50"/>
    </row>
    <row r="53" spans="2:6">
      <c r="B53" s="181"/>
      <c r="C53" s="182"/>
      <c r="D53" s="41"/>
    </row>
    <row r="54" spans="2:6">
      <c r="B54" s="181"/>
      <c r="C54" s="182"/>
      <c r="D54" s="41"/>
      <c r="F54" s="50"/>
    </row>
    <row r="55" spans="2:6">
      <c r="B55" s="181"/>
      <c r="C55" s="182"/>
      <c r="D55" s="41"/>
    </row>
    <row r="56" spans="2:6">
      <c r="B56" s="181"/>
      <c r="C56" s="182"/>
      <c r="D56" s="41"/>
    </row>
    <row r="57" spans="2:6">
      <c r="B57" s="181"/>
      <c r="C57" s="182"/>
      <c r="D57" s="41"/>
    </row>
    <row r="58" spans="2:6">
      <c r="B58" s="181"/>
      <c r="C58" s="182"/>
      <c r="D58" s="41"/>
    </row>
    <row r="59" spans="2:6">
      <c r="B59" s="181"/>
      <c r="C59" s="182"/>
      <c r="D59" s="41"/>
    </row>
    <row r="60" spans="2:6">
      <c r="B60" s="181"/>
      <c r="C60" s="182"/>
      <c r="D60" s="41"/>
    </row>
    <row r="61" spans="2:6">
      <c r="B61" s="181"/>
      <c r="C61" s="182"/>
      <c r="D61" s="41"/>
    </row>
    <row r="62" spans="2:6">
      <c r="B62" s="181"/>
      <c r="C62" s="182"/>
      <c r="D62" s="41"/>
    </row>
    <row r="63" spans="2:6">
      <c r="B63" s="181"/>
      <c r="C63" s="182"/>
      <c r="D63" s="41"/>
    </row>
    <row r="64" spans="2:6">
      <c r="B64" s="181"/>
      <c r="C64" s="182"/>
      <c r="D64" s="41"/>
    </row>
    <row r="65" spans="2:5">
      <c r="B65" s="181"/>
      <c r="C65" s="182"/>
      <c r="D65" s="41"/>
    </row>
    <row r="66" spans="2:5">
      <c r="B66" s="181"/>
      <c r="C66" s="182"/>
      <c r="D66" s="41"/>
    </row>
    <row r="67" spans="2:5">
      <c r="B67" s="181"/>
      <c r="C67" s="182"/>
      <c r="D67" s="41"/>
    </row>
    <row r="68" spans="2:5">
      <c r="B68" s="181"/>
      <c r="C68" s="182"/>
      <c r="D68" s="41"/>
    </row>
    <row r="69" spans="2:5">
      <c r="B69" s="181"/>
      <c r="C69" s="182"/>
      <c r="D69" s="41"/>
    </row>
    <row r="70" spans="2:5">
      <c r="B70" s="181"/>
      <c r="C70" s="182"/>
      <c r="D70" s="41"/>
      <c r="E70" s="50"/>
    </row>
    <row r="71" spans="2:5">
      <c r="B71" s="181"/>
      <c r="C71" s="182"/>
      <c r="D71" s="41"/>
    </row>
    <row r="72" spans="2:5">
      <c r="B72" s="181"/>
      <c r="C72" s="182"/>
      <c r="D72" s="41"/>
      <c r="E72" s="50"/>
    </row>
    <row r="73" spans="2:5">
      <c r="B73" s="181"/>
      <c r="C73" s="182"/>
      <c r="D73" s="41"/>
    </row>
    <row r="74" spans="2:5">
      <c r="B74" s="181"/>
      <c r="C74" s="182"/>
      <c r="D74" s="41"/>
    </row>
    <row r="75" spans="2:5">
      <c r="B75" s="181"/>
      <c r="C75" s="182"/>
      <c r="D75" s="41"/>
    </row>
    <row r="76" spans="2:5">
      <c r="C76" s="182"/>
    </row>
    <row r="78" spans="2:5">
      <c r="B78" s="120"/>
    </row>
    <row r="82" spans="2:5" ht="12.75">
      <c r="B82" s="120"/>
      <c r="E82" s="183"/>
    </row>
    <row r="83" spans="2:5">
      <c r="B83" s="120"/>
    </row>
    <row r="85" spans="2:5" ht="12.75">
      <c r="B85" s="184"/>
      <c r="E85" s="183"/>
    </row>
    <row r="86" spans="2:5">
      <c r="B86" s="184"/>
    </row>
    <row r="87" spans="2:5" ht="12.75">
      <c r="B87" s="120"/>
      <c r="C87" s="153"/>
      <c r="E87" s="183"/>
    </row>
    <row r="88" spans="2:5">
      <c r="B88" s="120"/>
      <c r="C88" s="153"/>
    </row>
    <row r="89" spans="2:5">
      <c r="B89" s="120"/>
      <c r="C89" s="153"/>
    </row>
    <row r="90" spans="2:5" ht="12.75">
      <c r="E90" s="183"/>
    </row>
    <row r="92" spans="2:5">
      <c r="B92" s="135"/>
    </row>
    <row r="94" spans="2:5">
      <c r="B94" s="120"/>
    </row>
    <row r="95" spans="2:5">
      <c r="B95" s="120"/>
    </row>
    <row r="97" spans="2:4">
      <c r="B97" s="125"/>
    </row>
    <row r="98" spans="2:4">
      <c r="B98" s="125"/>
    </row>
    <row r="99" spans="2:4">
      <c r="B99" s="125"/>
    </row>
    <row r="102" spans="2:4">
      <c r="B102" s="125"/>
    </row>
    <row r="103" spans="2:4">
      <c r="B103" s="151"/>
    </row>
    <row r="104" spans="2:4">
      <c r="B104" s="151"/>
    </row>
    <row r="105" spans="2:4">
      <c r="B105" s="125"/>
    </row>
    <row r="106" spans="2:4">
      <c r="B106" s="125"/>
    </row>
    <row r="108" spans="2:4">
      <c r="B108" s="185"/>
    </row>
    <row r="109" spans="2:4">
      <c r="B109" s="181"/>
      <c r="C109" s="182"/>
      <c r="D109" s="41"/>
    </row>
    <row r="110" spans="2:4">
      <c r="B110" s="181"/>
      <c r="C110" s="182"/>
      <c r="D110" s="41"/>
    </row>
    <row r="111" spans="2:4">
      <c r="B111" s="181"/>
      <c r="C111" s="182"/>
      <c r="D111" s="41"/>
    </row>
    <row r="112" spans="2:4">
      <c r="B112" s="181"/>
      <c r="C112" s="182"/>
      <c r="D112" s="41"/>
    </row>
    <row r="113" spans="1:6">
      <c r="B113" s="181"/>
      <c r="C113" s="182"/>
      <c r="D113" s="41"/>
      <c r="F113" s="49"/>
    </row>
    <row r="114" spans="1:6">
      <c r="B114" s="181"/>
      <c r="C114" s="182"/>
      <c r="D114" s="41"/>
    </row>
    <row r="115" spans="1:6">
      <c r="B115" s="181"/>
      <c r="C115" s="182"/>
      <c r="D115" s="41"/>
    </row>
    <row r="116" spans="1:6">
      <c r="B116" s="181"/>
      <c r="C116" s="182"/>
      <c r="D116" s="41"/>
    </row>
    <row r="118" spans="1:6">
      <c r="B118" s="186"/>
    </row>
    <row r="119" spans="1:6">
      <c r="B119" s="186"/>
    </row>
    <row r="120" spans="1:6">
      <c r="A120" s="173"/>
      <c r="B120" s="174"/>
      <c r="C120" s="179"/>
      <c r="D120" s="175"/>
    </row>
    <row r="121" spans="1:6">
      <c r="B121" s="38"/>
    </row>
  </sheetData>
  <pageMargins left="0.70866141732283505" right="0.70866141732283505" top="0.74803149606299202" bottom="0.74803149606299202" header="0.31496062992126" footer="0.31496062992126"/>
  <pageSetup paperSize="9" scale="79" orientation="portrait" r:id="rId1"/>
  <headerFooter>
    <oddFooter>&amp;C&amp;A&amp;R&amp;P/&amp;N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14"/>
  <dimension ref="A1:F26"/>
  <sheetViews>
    <sheetView view="pageBreakPreview" zoomScaleNormal="100" workbookViewId="0">
      <selection activeCell="E25" sqref="E25"/>
    </sheetView>
  </sheetViews>
  <sheetFormatPr defaultColWidth="9.140625" defaultRowHeight="11.25"/>
  <cols>
    <col min="1" max="1" width="8.7109375" style="27" customWidth="1"/>
    <col min="2" max="2" width="50.7109375" style="271" customWidth="1"/>
    <col min="3" max="3" width="10.7109375" style="29" customWidth="1"/>
    <col min="4" max="4" width="10.7109375" style="251" customWidth="1"/>
    <col min="5" max="6" width="9.140625" style="212"/>
    <col min="7" max="8" width="9.140625" style="26"/>
    <col min="9" max="9" width="7.5703125" style="26" customWidth="1"/>
    <col min="10" max="16384" width="9.140625" style="26"/>
  </cols>
  <sheetData>
    <row r="1" spans="1:6" s="29" customFormat="1">
      <c r="A1" s="27" t="s">
        <v>101</v>
      </c>
      <c r="B1" s="27" t="s">
        <v>102</v>
      </c>
      <c r="C1" s="29" t="s">
        <v>103</v>
      </c>
      <c r="D1" s="29" t="s">
        <v>104</v>
      </c>
      <c r="E1" s="36" t="s">
        <v>105</v>
      </c>
      <c r="F1" s="36" t="s">
        <v>106</v>
      </c>
    </row>
    <row r="2" spans="1:6" s="29" customFormat="1">
      <c r="A2" s="27"/>
      <c r="B2" s="27"/>
      <c r="E2" s="36"/>
      <c r="F2" s="36"/>
    </row>
    <row r="3" spans="1:6">
      <c r="A3" s="247" t="s">
        <v>22</v>
      </c>
      <c r="B3" s="248" t="s">
        <v>146</v>
      </c>
      <c r="C3" s="126"/>
      <c r="D3" s="249"/>
      <c r="E3" s="250"/>
      <c r="F3" s="250"/>
    </row>
    <row r="4" spans="1:6">
      <c r="B4" s="37"/>
    </row>
    <row r="5" spans="1:6" ht="33.75">
      <c r="A5" s="252">
        <v>1</v>
      </c>
      <c r="B5" s="253" t="s">
        <v>147</v>
      </c>
      <c r="C5" s="254" t="s">
        <v>37</v>
      </c>
      <c r="D5" s="255">
        <v>1</v>
      </c>
      <c r="E5" s="19">
        <v>0</v>
      </c>
      <c r="F5" s="19">
        <f>PRODUCT(D5,E5)</f>
        <v>0</v>
      </c>
    </row>
    <row r="6" spans="1:6">
      <c r="A6" s="252"/>
      <c r="B6" s="253"/>
      <c r="C6" s="254"/>
      <c r="D6" s="255"/>
      <c r="E6" s="19"/>
      <c r="F6" s="19"/>
    </row>
    <row r="7" spans="1:6" ht="22.5">
      <c r="A7" s="252" t="s">
        <v>27</v>
      </c>
      <c r="B7" s="23" t="s">
        <v>148</v>
      </c>
      <c r="C7" s="254" t="s">
        <v>37</v>
      </c>
      <c r="D7" s="256">
        <v>1</v>
      </c>
      <c r="E7" s="212">
        <v>0</v>
      </c>
      <c r="F7" s="212">
        <f>PRODUCT(D7,E7)</f>
        <v>0</v>
      </c>
    </row>
    <row r="8" spans="1:6">
      <c r="A8" s="252"/>
      <c r="B8" s="257"/>
      <c r="C8" s="254"/>
      <c r="D8" s="256"/>
      <c r="E8" s="250"/>
      <c r="F8" s="250"/>
    </row>
    <row r="9" spans="1:6" ht="22.5">
      <c r="A9" s="252" t="s">
        <v>28</v>
      </c>
      <c r="B9" s="253" t="s">
        <v>149</v>
      </c>
      <c r="C9" s="254" t="s">
        <v>37</v>
      </c>
      <c r="D9" s="256">
        <v>1</v>
      </c>
      <c r="E9" s="212">
        <v>0</v>
      </c>
      <c r="F9" s="212">
        <f>PRODUCT(D9,E9)</f>
        <v>0</v>
      </c>
    </row>
    <row r="10" spans="1:6">
      <c r="A10" s="252"/>
      <c r="B10" s="253"/>
      <c r="C10" s="254"/>
      <c r="D10" s="256"/>
      <c r="E10" s="250"/>
      <c r="F10" s="250"/>
    </row>
    <row r="11" spans="1:6" ht="22.5">
      <c r="A11" s="252" t="s">
        <v>29</v>
      </c>
      <c r="B11" s="253" t="s">
        <v>319</v>
      </c>
      <c r="C11" s="254" t="s">
        <v>37</v>
      </c>
      <c r="D11" s="256">
        <v>1</v>
      </c>
      <c r="E11" s="212">
        <v>0</v>
      </c>
      <c r="F11" s="212">
        <f>PRODUCT(D11,E11)</f>
        <v>0</v>
      </c>
    </row>
    <row r="12" spans="1:6">
      <c r="A12" s="53"/>
      <c r="B12" s="258"/>
      <c r="C12" s="259"/>
      <c r="D12" s="260"/>
      <c r="E12" s="14"/>
      <c r="F12" s="19"/>
    </row>
    <row r="13" spans="1:6" ht="22.5">
      <c r="A13" s="27" t="s">
        <v>30</v>
      </c>
      <c r="B13" s="261" t="s">
        <v>320</v>
      </c>
      <c r="C13" s="29" t="s">
        <v>37</v>
      </c>
      <c r="D13" s="29">
        <v>1</v>
      </c>
      <c r="E13" s="14">
        <v>0</v>
      </c>
      <c r="F13" s="19">
        <f>PRODUCT(D13,E13)</f>
        <v>0</v>
      </c>
    </row>
    <row r="14" spans="1:6">
      <c r="B14" s="135"/>
      <c r="D14" s="29"/>
      <c r="E14" s="14"/>
      <c r="F14" s="19"/>
    </row>
    <row r="15" spans="1:6" ht="22.5">
      <c r="A15" s="53" t="s">
        <v>31</v>
      </c>
      <c r="B15" s="261" t="s">
        <v>321</v>
      </c>
      <c r="C15" s="29" t="s">
        <v>37</v>
      </c>
      <c r="D15" s="29">
        <v>1</v>
      </c>
      <c r="E15" s="14">
        <v>0</v>
      </c>
      <c r="F15" s="19">
        <f>PRODUCT(D15,E15)</f>
        <v>0</v>
      </c>
    </row>
    <row r="16" spans="1:6">
      <c r="A16" s="53"/>
      <c r="B16" s="262"/>
      <c r="D16" s="29"/>
      <c r="E16" s="14"/>
      <c r="F16" s="19"/>
    </row>
    <row r="17" spans="1:6" ht="33.75">
      <c r="A17" s="53" t="s">
        <v>32</v>
      </c>
      <c r="B17" s="263" t="s">
        <v>322</v>
      </c>
      <c r="C17" s="264" t="s">
        <v>37</v>
      </c>
      <c r="D17" s="260">
        <v>1</v>
      </c>
      <c r="E17" s="14">
        <v>0</v>
      </c>
      <c r="F17" s="19">
        <f>PRODUCT(D17,E17)</f>
        <v>0</v>
      </c>
    </row>
    <row r="18" spans="1:6">
      <c r="A18" s="252"/>
      <c r="B18" s="32"/>
    </row>
    <row r="19" spans="1:6" ht="22.5">
      <c r="A19" s="252" t="s">
        <v>34</v>
      </c>
      <c r="B19" s="125" t="s">
        <v>150</v>
      </c>
      <c r="C19" s="126" t="s">
        <v>37</v>
      </c>
      <c r="D19" s="249">
        <v>1</v>
      </c>
      <c r="E19" s="212">
        <v>0</v>
      </c>
      <c r="F19" s="212">
        <f>PRODUCT(D19,E19)</f>
        <v>0</v>
      </c>
    </row>
    <row r="20" spans="1:6">
      <c r="A20" s="252"/>
      <c r="B20" s="125"/>
      <c r="C20" s="126"/>
      <c r="D20" s="249"/>
      <c r="E20" s="250"/>
      <c r="F20" s="250"/>
    </row>
    <row r="21" spans="1:6">
      <c r="A21" s="252" t="s">
        <v>36</v>
      </c>
      <c r="B21" s="265" t="s">
        <v>151</v>
      </c>
      <c r="C21" s="126" t="s">
        <v>37</v>
      </c>
      <c r="D21" s="249">
        <v>1</v>
      </c>
      <c r="E21" s="212">
        <v>0</v>
      </c>
      <c r="F21" s="212">
        <f>PRODUCT(D21,E21)</f>
        <v>0</v>
      </c>
    </row>
    <row r="22" spans="1:6">
      <c r="A22" s="252"/>
      <c r="B22" s="265"/>
      <c r="C22" s="126"/>
      <c r="D22" s="249"/>
      <c r="E22" s="250"/>
      <c r="F22" s="250"/>
    </row>
    <row r="23" spans="1:6" ht="33.75">
      <c r="A23" s="252" t="s">
        <v>50</v>
      </c>
      <c r="B23" s="266" t="s">
        <v>152</v>
      </c>
      <c r="C23" s="267"/>
      <c r="D23" s="249"/>
      <c r="E23" s="250"/>
      <c r="F23" s="250"/>
    </row>
    <row r="24" spans="1:6">
      <c r="A24" s="252"/>
      <c r="B24" s="266" t="s">
        <v>153</v>
      </c>
      <c r="C24" s="267" t="s">
        <v>37</v>
      </c>
      <c r="D24" s="249">
        <v>1</v>
      </c>
      <c r="E24" s="212">
        <v>0</v>
      </c>
      <c r="F24" s="212">
        <f>PRODUCT(D24,E24)</f>
        <v>0</v>
      </c>
    </row>
    <row r="25" spans="1:6">
      <c r="A25" s="45"/>
      <c r="B25" s="46"/>
      <c r="C25" s="204"/>
      <c r="E25" s="250"/>
      <c r="F25" s="250"/>
    </row>
    <row r="26" spans="1:6">
      <c r="B26" s="38" t="s">
        <v>154</v>
      </c>
      <c r="D26" s="268"/>
      <c r="E26" s="269"/>
      <c r="F26" s="270">
        <f>SUM(F5:F25)</f>
        <v>0</v>
      </c>
    </row>
  </sheetData>
  <pageMargins left="0.70866141732283505" right="0.70866141732283505" top="0.74803149606299202" bottom="0.74803149606299202" header="0.31496062992126" footer="0.31496062992126"/>
  <pageSetup paperSize="9" scale="86" orientation="portrait" r:id="rId1"/>
  <headerFooter>
    <oddFooter>&amp;C&amp;A&amp;R&amp;P/&amp;N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F73"/>
  <sheetViews>
    <sheetView view="pageBreakPreview" topLeftCell="A47" zoomScale="130" zoomScaleNormal="100" zoomScaleSheetLayoutView="130" workbookViewId="0">
      <selection activeCell="F68" sqref="F68"/>
    </sheetView>
  </sheetViews>
  <sheetFormatPr defaultColWidth="9" defaultRowHeight="15"/>
  <cols>
    <col min="1" max="1" width="8" style="84" customWidth="1"/>
    <col min="2" max="2" width="51.140625" style="90" customWidth="1"/>
    <col min="3" max="3" width="8.28515625" style="91" customWidth="1"/>
    <col min="4" max="4" width="9.7109375" style="84" customWidth="1"/>
    <col min="5" max="5" width="11.28515625" style="88" customWidth="1"/>
    <col min="6" max="6" width="12.85546875" style="88" customWidth="1"/>
    <col min="7" max="16384" width="9" style="84"/>
  </cols>
  <sheetData>
    <row r="1" spans="1:6" s="80" customFormat="1" ht="11.25">
      <c r="A1" s="27" t="s">
        <v>101</v>
      </c>
      <c r="B1" s="27" t="s">
        <v>102</v>
      </c>
      <c r="C1" s="29" t="s">
        <v>103</v>
      </c>
      <c r="D1" s="29" t="s">
        <v>104</v>
      </c>
      <c r="E1" s="36" t="s">
        <v>105</v>
      </c>
      <c r="F1" s="36" t="s">
        <v>106</v>
      </c>
    </row>
    <row r="2" spans="1:6" s="80" customFormat="1" ht="11.25">
      <c r="A2" s="27"/>
      <c r="B2" s="27"/>
      <c r="C2" s="29"/>
      <c r="D2" s="29"/>
      <c r="E2" s="36"/>
      <c r="F2" s="36"/>
    </row>
    <row r="3" spans="1:6" ht="12" customHeight="1">
      <c r="A3" s="18" t="s">
        <v>12</v>
      </c>
      <c r="B3" s="38" t="s">
        <v>38</v>
      </c>
      <c r="C3" s="29"/>
      <c r="D3" s="24"/>
      <c r="E3" s="14"/>
      <c r="F3" s="14"/>
    </row>
    <row r="4" spans="1:6">
      <c r="A4" s="18"/>
      <c r="B4" s="38" t="s">
        <v>24</v>
      </c>
      <c r="C4" s="29"/>
      <c r="D4" s="24"/>
      <c r="E4" s="14"/>
      <c r="F4" s="14"/>
    </row>
    <row r="5" spans="1:6">
      <c r="A5" s="27"/>
      <c r="B5" s="37"/>
      <c r="C5" s="29"/>
      <c r="D5" s="24"/>
      <c r="E5" s="14"/>
      <c r="F5" s="14"/>
    </row>
    <row r="6" spans="1:6">
      <c r="A6" s="116" t="s">
        <v>25</v>
      </c>
      <c r="B6" s="117" t="s">
        <v>205</v>
      </c>
      <c r="C6" s="118"/>
      <c r="D6" s="119"/>
      <c r="E6" s="14"/>
      <c r="F6" s="14"/>
    </row>
    <row r="7" spans="1:6" ht="129" customHeight="1">
      <c r="A7" s="116"/>
      <c r="B7" s="120" t="s">
        <v>207</v>
      </c>
      <c r="C7" s="118" t="s">
        <v>26</v>
      </c>
      <c r="D7" s="119">
        <v>25</v>
      </c>
      <c r="E7" s="14">
        <v>0</v>
      </c>
      <c r="F7" s="14">
        <f>E7*D7</f>
        <v>0</v>
      </c>
    </row>
    <row r="8" spans="1:6" ht="22.5">
      <c r="A8" s="116"/>
      <c r="B8" s="120" t="s">
        <v>203</v>
      </c>
      <c r="C8" s="118" t="s">
        <v>26</v>
      </c>
      <c r="D8" s="119">
        <v>25</v>
      </c>
      <c r="E8" s="14">
        <v>0</v>
      </c>
      <c r="F8" s="14">
        <f>E8*D8</f>
        <v>0</v>
      </c>
    </row>
    <row r="9" spans="1:6">
      <c r="A9" s="121"/>
      <c r="B9" s="120"/>
      <c r="C9" s="122"/>
      <c r="D9" s="123"/>
      <c r="E9" s="14"/>
      <c r="F9" s="14"/>
    </row>
    <row r="10" spans="1:6">
      <c r="A10" s="116" t="s">
        <v>27</v>
      </c>
      <c r="B10" s="117" t="s">
        <v>204</v>
      </c>
      <c r="C10" s="118"/>
      <c r="D10" s="119"/>
      <c r="E10" s="14"/>
      <c r="F10" s="14"/>
    </row>
    <row r="11" spans="1:6" ht="125.25" customHeight="1">
      <c r="A11" s="116"/>
      <c r="B11" s="120" t="s">
        <v>206</v>
      </c>
      <c r="C11" s="118" t="s">
        <v>26</v>
      </c>
      <c r="D11" s="119">
        <v>2</v>
      </c>
      <c r="E11" s="14">
        <v>0</v>
      </c>
      <c r="F11" s="14">
        <f>E11*D11</f>
        <v>0</v>
      </c>
    </row>
    <row r="12" spans="1:6" ht="22.5">
      <c r="A12" s="116"/>
      <c r="B12" s="120" t="s">
        <v>203</v>
      </c>
      <c r="C12" s="118" t="s">
        <v>26</v>
      </c>
      <c r="D12" s="119">
        <v>2</v>
      </c>
      <c r="E12" s="14">
        <v>0</v>
      </c>
      <c r="F12" s="14">
        <f>E12*D12</f>
        <v>0</v>
      </c>
    </row>
    <row r="13" spans="1:6">
      <c r="A13" s="116"/>
      <c r="B13" s="120"/>
      <c r="C13" s="118"/>
      <c r="D13" s="119"/>
      <c r="E13" s="14"/>
      <c r="F13" s="14"/>
    </row>
    <row r="14" spans="1:6">
      <c r="A14" s="116" t="s">
        <v>28</v>
      </c>
      <c r="B14" s="117" t="s">
        <v>208</v>
      </c>
      <c r="C14" s="118"/>
      <c r="D14" s="119"/>
      <c r="E14" s="14"/>
      <c r="F14" s="14"/>
    </row>
    <row r="15" spans="1:6" ht="90">
      <c r="A15" s="116"/>
      <c r="B15" s="120" t="s">
        <v>209</v>
      </c>
      <c r="C15" s="118" t="s">
        <v>26</v>
      </c>
      <c r="D15" s="119">
        <v>4</v>
      </c>
      <c r="E15" s="14">
        <v>0</v>
      </c>
      <c r="F15" s="14">
        <f>E15*D15</f>
        <v>0</v>
      </c>
    </row>
    <row r="16" spans="1:6">
      <c r="A16" s="116"/>
      <c r="B16" s="120"/>
      <c r="C16" s="118"/>
      <c r="D16" s="119"/>
      <c r="E16" s="14"/>
      <c r="F16" s="14"/>
    </row>
    <row r="17" spans="1:6">
      <c r="A17" s="116" t="s">
        <v>29</v>
      </c>
      <c r="B17" s="117" t="s">
        <v>210</v>
      </c>
      <c r="C17" s="118"/>
      <c r="D17" s="119"/>
      <c r="E17" s="14"/>
      <c r="F17" s="14"/>
    </row>
    <row r="18" spans="1:6" ht="90">
      <c r="A18" s="116"/>
      <c r="B18" s="120" t="s">
        <v>211</v>
      </c>
      <c r="C18" s="118" t="s">
        <v>26</v>
      </c>
      <c r="D18" s="119">
        <v>9</v>
      </c>
      <c r="E18" s="14">
        <v>0</v>
      </c>
      <c r="F18" s="14">
        <f>E18*D18</f>
        <v>0</v>
      </c>
    </row>
    <row r="19" spans="1:6">
      <c r="A19" s="116"/>
      <c r="B19" s="120"/>
      <c r="C19" s="118"/>
      <c r="D19" s="119"/>
      <c r="E19" s="14"/>
      <c r="F19" s="14"/>
    </row>
    <row r="20" spans="1:6">
      <c r="A20" s="116" t="s">
        <v>30</v>
      </c>
      <c r="B20" s="117" t="s">
        <v>212</v>
      </c>
      <c r="C20" s="118"/>
      <c r="D20" s="119"/>
      <c r="E20" s="14"/>
      <c r="F20" s="14"/>
    </row>
    <row r="21" spans="1:6" ht="56.25">
      <c r="A21" s="116"/>
      <c r="B21" s="120" t="s">
        <v>213</v>
      </c>
      <c r="C21" s="118" t="s">
        <v>26</v>
      </c>
      <c r="D21" s="119">
        <v>1</v>
      </c>
      <c r="E21" s="14">
        <v>0</v>
      </c>
      <c r="F21" s="14">
        <f>E21*D21</f>
        <v>0</v>
      </c>
    </row>
    <row r="22" spans="1:6">
      <c r="A22" s="116"/>
      <c r="B22" s="120" t="s">
        <v>214</v>
      </c>
      <c r="C22" s="118" t="s">
        <v>26</v>
      </c>
      <c r="D22" s="119">
        <v>1</v>
      </c>
      <c r="E22" s="14">
        <v>0</v>
      </c>
      <c r="F22" s="14">
        <f>E22*D22</f>
        <v>0</v>
      </c>
    </row>
    <row r="23" spans="1:6">
      <c r="A23" s="116"/>
      <c r="B23" s="120"/>
      <c r="C23" s="118"/>
      <c r="D23" s="119"/>
      <c r="E23" s="14"/>
      <c r="F23" s="14"/>
    </row>
    <row r="24" spans="1:6">
      <c r="A24" s="116" t="s">
        <v>31</v>
      </c>
      <c r="B24" s="117" t="s">
        <v>215</v>
      </c>
      <c r="C24" s="118"/>
      <c r="D24" s="119"/>
      <c r="E24" s="14"/>
      <c r="F24" s="14"/>
    </row>
    <row r="25" spans="1:6" ht="101.25">
      <c r="A25" s="116"/>
      <c r="B25" s="120" t="s">
        <v>216</v>
      </c>
      <c r="C25" s="118" t="s">
        <v>26</v>
      </c>
      <c r="D25" s="119">
        <v>2</v>
      </c>
      <c r="E25" s="14">
        <v>0</v>
      </c>
      <c r="F25" s="14">
        <f>E25*D25</f>
        <v>0</v>
      </c>
    </row>
    <row r="26" spans="1:6">
      <c r="A26" s="116"/>
      <c r="B26" s="120"/>
      <c r="C26" s="118"/>
      <c r="D26" s="119"/>
      <c r="E26" s="14"/>
      <c r="F26" s="14"/>
    </row>
    <row r="27" spans="1:6">
      <c r="A27" s="116" t="s">
        <v>32</v>
      </c>
      <c r="B27" s="117" t="s">
        <v>217</v>
      </c>
      <c r="C27" s="118"/>
      <c r="D27" s="119"/>
      <c r="E27" s="14"/>
      <c r="F27" s="14"/>
    </row>
    <row r="28" spans="1:6" ht="101.25">
      <c r="A28" s="116"/>
      <c r="B28" s="120" t="s">
        <v>218</v>
      </c>
      <c r="C28" s="118" t="s">
        <v>26</v>
      </c>
      <c r="D28" s="119">
        <v>1</v>
      </c>
      <c r="E28" s="14">
        <v>0</v>
      </c>
      <c r="F28" s="14">
        <f>E28*D28</f>
        <v>0</v>
      </c>
    </row>
    <row r="29" spans="1:6">
      <c r="A29" s="116"/>
      <c r="B29" s="120"/>
      <c r="C29" s="118"/>
      <c r="D29" s="119"/>
      <c r="E29" s="14"/>
      <c r="F29" s="14"/>
    </row>
    <row r="30" spans="1:6">
      <c r="A30" s="116" t="s">
        <v>34</v>
      </c>
      <c r="B30" s="117" t="s">
        <v>219</v>
      </c>
      <c r="C30" s="118"/>
      <c r="D30" s="119"/>
      <c r="E30" s="14"/>
      <c r="F30" s="14"/>
    </row>
    <row r="31" spans="1:6" ht="117" customHeight="1">
      <c r="A31" s="116"/>
      <c r="B31" s="120" t="s">
        <v>220</v>
      </c>
      <c r="C31" s="118" t="s">
        <v>26</v>
      </c>
      <c r="D31" s="119">
        <v>1</v>
      </c>
      <c r="E31" s="14">
        <v>0</v>
      </c>
      <c r="F31" s="14">
        <f>E31*D31</f>
        <v>0</v>
      </c>
    </row>
    <row r="32" spans="1:6" ht="22.5">
      <c r="A32" s="116"/>
      <c r="B32" s="120" t="s">
        <v>221</v>
      </c>
      <c r="C32" s="118" t="s">
        <v>26</v>
      </c>
      <c r="D32" s="119">
        <v>1</v>
      </c>
      <c r="E32" s="14">
        <v>0</v>
      </c>
      <c r="F32" s="14">
        <f>E32*D32</f>
        <v>0</v>
      </c>
    </row>
    <row r="33" spans="1:6">
      <c r="A33" s="116"/>
      <c r="B33" s="120"/>
      <c r="C33" s="118"/>
      <c r="D33" s="119"/>
      <c r="E33" s="14"/>
      <c r="F33" s="14"/>
    </row>
    <row r="34" spans="1:6" s="6" customFormat="1" ht="11.25">
      <c r="A34" s="12" t="s">
        <v>36</v>
      </c>
      <c r="B34" s="28" t="s">
        <v>226</v>
      </c>
      <c r="C34" s="13"/>
      <c r="D34" s="13"/>
      <c r="E34" s="17"/>
      <c r="F34" s="10"/>
    </row>
    <row r="35" spans="1:6" s="6" customFormat="1" ht="11.25">
      <c r="A35" s="12"/>
      <c r="B35" s="30" t="s">
        <v>229</v>
      </c>
      <c r="C35" s="13" t="s">
        <v>26</v>
      </c>
      <c r="D35" s="13">
        <v>1</v>
      </c>
      <c r="E35" s="31">
        <v>0</v>
      </c>
      <c r="F35" s="31">
        <f t="shared" ref="F35" si="0">E35*D35</f>
        <v>0</v>
      </c>
    </row>
    <row r="36" spans="1:6" s="6" customFormat="1" ht="11.25">
      <c r="A36" s="12"/>
      <c r="B36" s="30" t="s">
        <v>227</v>
      </c>
      <c r="C36" s="13" t="s">
        <v>26</v>
      </c>
      <c r="D36" s="13">
        <v>1</v>
      </c>
      <c r="E36" s="31">
        <v>0</v>
      </c>
      <c r="F36" s="31">
        <f t="shared" ref="F36:F37" si="1">E36*D36</f>
        <v>0</v>
      </c>
    </row>
    <row r="37" spans="1:6" s="6" customFormat="1" ht="11.25">
      <c r="A37" s="12"/>
      <c r="B37" s="30" t="s">
        <v>228</v>
      </c>
      <c r="C37" s="13" t="s">
        <v>26</v>
      </c>
      <c r="D37" s="13">
        <v>8</v>
      </c>
      <c r="E37" s="31">
        <v>0</v>
      </c>
      <c r="F37" s="31">
        <f t="shared" si="1"/>
        <v>0</v>
      </c>
    </row>
    <row r="38" spans="1:6" s="6" customFormat="1" ht="11.25">
      <c r="A38" s="12"/>
      <c r="B38" s="30" t="s">
        <v>230</v>
      </c>
      <c r="C38" s="13" t="s">
        <v>26</v>
      </c>
      <c r="D38" s="13">
        <v>2</v>
      </c>
      <c r="E38" s="31">
        <v>0</v>
      </c>
      <c r="F38" s="31">
        <f t="shared" ref="F38" si="2">E38*D38</f>
        <v>0</v>
      </c>
    </row>
    <row r="39" spans="1:6">
      <c r="A39" s="27"/>
      <c r="B39" s="23"/>
      <c r="C39" s="29"/>
      <c r="D39" s="24"/>
      <c r="E39" s="14"/>
      <c r="F39" s="14"/>
    </row>
    <row r="40" spans="1:6" ht="23.25">
      <c r="A40" s="27" t="s">
        <v>50</v>
      </c>
      <c r="B40" s="23" t="s">
        <v>276</v>
      </c>
      <c r="C40" s="29"/>
      <c r="D40" s="24"/>
      <c r="E40" s="14"/>
      <c r="F40" s="14"/>
    </row>
    <row r="41" spans="1:6">
      <c r="A41" s="27"/>
      <c r="B41" s="23" t="s">
        <v>171</v>
      </c>
      <c r="C41" s="29" t="s">
        <v>26</v>
      </c>
      <c r="D41" s="24">
        <v>5</v>
      </c>
      <c r="E41" s="31">
        <v>0</v>
      </c>
      <c r="F41" s="31">
        <f t="shared" ref="F41" si="3">E41*D41</f>
        <v>0</v>
      </c>
    </row>
    <row r="42" spans="1:6">
      <c r="A42" s="27"/>
      <c r="B42" s="23" t="s">
        <v>39</v>
      </c>
      <c r="C42" s="29" t="s">
        <v>26</v>
      </c>
      <c r="D42" s="24">
        <v>5</v>
      </c>
      <c r="E42" s="14">
        <v>0</v>
      </c>
      <c r="F42" s="14">
        <f>E42*D42</f>
        <v>0</v>
      </c>
    </row>
    <row r="43" spans="1:6">
      <c r="A43" s="27"/>
      <c r="B43" s="23" t="s">
        <v>275</v>
      </c>
      <c r="C43" s="29" t="s">
        <v>26</v>
      </c>
      <c r="D43" s="24">
        <v>1</v>
      </c>
      <c r="E43" s="14">
        <v>0</v>
      </c>
      <c r="F43" s="14">
        <f>E43*D43</f>
        <v>0</v>
      </c>
    </row>
    <row r="44" spans="1:6">
      <c r="A44" s="27"/>
      <c r="B44" s="23"/>
      <c r="C44" s="29"/>
      <c r="D44" s="24"/>
      <c r="E44" s="14"/>
      <c r="F44" s="14"/>
    </row>
    <row r="45" spans="1:6" ht="45">
      <c r="A45" s="121" t="s">
        <v>51</v>
      </c>
      <c r="B45" s="120" t="s">
        <v>231</v>
      </c>
      <c r="C45" s="122" t="s">
        <v>26</v>
      </c>
      <c r="D45" s="123">
        <v>1</v>
      </c>
      <c r="E45" s="31">
        <v>0</v>
      </c>
      <c r="F45" s="31">
        <f t="shared" ref="F45" si="4">E45*D45</f>
        <v>0</v>
      </c>
    </row>
    <row r="46" spans="1:6">
      <c r="A46" s="152"/>
      <c r="B46" s="120"/>
      <c r="C46" s="118"/>
      <c r="D46" s="119"/>
      <c r="E46" s="14"/>
      <c r="F46" s="14"/>
    </row>
    <row r="47" spans="1:6" ht="33.75">
      <c r="A47" s="152" t="s">
        <v>66</v>
      </c>
      <c r="B47" s="120" t="s">
        <v>274</v>
      </c>
      <c r="C47" s="153"/>
      <c r="D47" s="119"/>
      <c r="E47" s="14"/>
      <c r="F47" s="14"/>
    </row>
    <row r="48" spans="1:6">
      <c r="A48" s="152"/>
      <c r="B48" s="120" t="s">
        <v>160</v>
      </c>
      <c r="C48" s="153" t="s">
        <v>33</v>
      </c>
      <c r="D48" s="119">
        <f>20+50+5+15+15</f>
        <v>105</v>
      </c>
      <c r="E48" s="14">
        <v>0</v>
      </c>
      <c r="F48" s="14">
        <f t="shared" ref="F48:F51" si="5">E48*D48</f>
        <v>0</v>
      </c>
    </row>
    <row r="49" spans="1:6">
      <c r="A49" s="152"/>
      <c r="B49" s="120" t="s">
        <v>161</v>
      </c>
      <c r="C49" s="153" t="s">
        <v>33</v>
      </c>
      <c r="D49" s="119">
        <f>15</f>
        <v>15</v>
      </c>
      <c r="E49" s="14">
        <v>0</v>
      </c>
      <c r="F49" s="14">
        <f t="shared" si="5"/>
        <v>0</v>
      </c>
    </row>
    <row r="50" spans="1:6">
      <c r="A50" s="152"/>
      <c r="B50" s="120" t="s">
        <v>162</v>
      </c>
      <c r="C50" s="153" t="s">
        <v>33</v>
      </c>
      <c r="D50" s="119">
        <f>10</f>
        <v>10</v>
      </c>
      <c r="E50" s="14">
        <v>0</v>
      </c>
      <c r="F50" s="14">
        <f t="shared" ref="F50" si="6">E50*D50</f>
        <v>0</v>
      </c>
    </row>
    <row r="51" spans="1:6">
      <c r="A51" s="152"/>
      <c r="B51" s="120" t="s">
        <v>163</v>
      </c>
      <c r="C51" s="153" t="s">
        <v>33</v>
      </c>
      <c r="D51" s="119">
        <f>35+5+20+10+20+10+15+35+20+25+30+10+35+15+20</f>
        <v>305</v>
      </c>
      <c r="E51" s="14">
        <v>0</v>
      </c>
      <c r="F51" s="14">
        <f t="shared" si="5"/>
        <v>0</v>
      </c>
    </row>
    <row r="52" spans="1:6">
      <c r="A52" s="152"/>
      <c r="B52" s="154"/>
      <c r="C52" s="118"/>
      <c r="D52" s="119"/>
      <c r="E52" s="14"/>
      <c r="F52" s="14"/>
    </row>
    <row r="53" spans="1:6" ht="22.5">
      <c r="A53" s="152" t="s">
        <v>67</v>
      </c>
      <c r="B53" s="120" t="s">
        <v>40</v>
      </c>
      <c r="C53" s="153"/>
      <c r="D53" s="119"/>
      <c r="E53" s="14"/>
      <c r="F53" s="14"/>
    </row>
    <row r="54" spans="1:6">
      <c r="A54" s="152"/>
      <c r="B54" s="120" t="s">
        <v>41</v>
      </c>
      <c r="C54" s="153" t="s">
        <v>33</v>
      </c>
      <c r="D54" s="119">
        <f>20+50+10+5+5+5+5+10</f>
        <v>110</v>
      </c>
      <c r="E54" s="14">
        <v>0</v>
      </c>
      <c r="F54" s="14">
        <f t="shared" ref="F54" si="7">E54*D54</f>
        <v>0</v>
      </c>
    </row>
    <row r="55" spans="1:6">
      <c r="A55" s="152"/>
      <c r="B55" s="154"/>
      <c r="C55" s="118"/>
      <c r="D55" s="119"/>
      <c r="E55" s="14"/>
      <c r="F55" s="14"/>
    </row>
    <row r="56" spans="1:6" ht="22.5">
      <c r="A56" s="155" t="s">
        <v>68</v>
      </c>
      <c r="B56" s="135" t="s">
        <v>42</v>
      </c>
      <c r="C56" s="150"/>
      <c r="D56" s="119"/>
      <c r="E56" s="14"/>
      <c r="F56" s="14"/>
    </row>
    <row r="57" spans="1:6">
      <c r="A57" s="152"/>
      <c r="B57" s="135" t="s">
        <v>43</v>
      </c>
      <c r="C57" s="126" t="s">
        <v>33</v>
      </c>
      <c r="D57" s="119">
        <f>10+40+5+5+10+10+15+10+15+5</f>
        <v>125</v>
      </c>
      <c r="E57" s="14">
        <v>0</v>
      </c>
      <c r="F57" s="14">
        <f t="shared" ref="F57" si="8">E57*D57</f>
        <v>0</v>
      </c>
    </row>
    <row r="58" spans="1:6" ht="12" customHeight="1">
      <c r="A58" s="27"/>
      <c r="B58" s="120"/>
      <c r="C58" s="153"/>
      <c r="D58" s="24"/>
      <c r="E58" s="21"/>
      <c r="F58" s="21"/>
    </row>
    <row r="59" spans="1:6">
      <c r="A59" s="27" t="s">
        <v>69</v>
      </c>
      <c r="B59" s="37" t="s">
        <v>35</v>
      </c>
      <c r="C59" s="29"/>
      <c r="D59" s="24"/>
      <c r="E59" s="21"/>
      <c r="F59" s="21"/>
    </row>
    <row r="60" spans="1:6">
      <c r="A60" s="27"/>
      <c r="B60" s="37" t="s">
        <v>44</v>
      </c>
      <c r="C60" s="29" t="s">
        <v>26</v>
      </c>
      <c r="D60" s="24">
        <f>2+2+6+2+3+2+5+3</f>
        <v>25</v>
      </c>
      <c r="E60" s="14">
        <v>0</v>
      </c>
      <c r="F60" s="14">
        <f t="shared" ref="F60" si="9">E60*D60</f>
        <v>0</v>
      </c>
    </row>
    <row r="61" spans="1:6">
      <c r="A61" s="27"/>
      <c r="B61" s="37"/>
      <c r="C61" s="29"/>
      <c r="D61" s="24"/>
      <c r="E61" s="14"/>
      <c r="F61" s="14"/>
    </row>
    <row r="62" spans="1:6">
      <c r="A62" s="27" t="s">
        <v>70</v>
      </c>
      <c r="B62" s="151" t="s">
        <v>45</v>
      </c>
      <c r="C62" s="29"/>
      <c r="D62" s="26"/>
      <c r="E62" s="21"/>
      <c r="F62" s="21"/>
    </row>
    <row r="63" spans="1:6">
      <c r="A63" s="27"/>
      <c r="B63" s="151" t="s">
        <v>46</v>
      </c>
      <c r="C63" s="29" t="s">
        <v>26</v>
      </c>
      <c r="D63" s="26">
        <v>3</v>
      </c>
      <c r="E63" s="14">
        <v>0</v>
      </c>
      <c r="F63" s="14">
        <f t="shared" ref="F63:F65" si="10">E63*D63</f>
        <v>0</v>
      </c>
    </row>
    <row r="64" spans="1:6">
      <c r="A64" s="27"/>
      <c r="B64" s="151"/>
      <c r="C64" s="29"/>
      <c r="D64" s="26"/>
      <c r="E64" s="14"/>
      <c r="F64" s="14"/>
    </row>
    <row r="65" spans="1:6" s="7" customFormat="1">
      <c r="A65" s="22" t="s">
        <v>71</v>
      </c>
      <c r="B65" s="23" t="s">
        <v>269</v>
      </c>
      <c r="C65" s="29" t="s">
        <v>33</v>
      </c>
      <c r="D65" s="25">
        <f>3*1.5</f>
        <v>4.5</v>
      </c>
      <c r="E65" s="14">
        <v>0</v>
      </c>
      <c r="F65" s="14">
        <f t="shared" ref="F65" si="11">E65*D65</f>
        <v>0</v>
      </c>
    </row>
    <row r="66" spans="1:6">
      <c r="A66" s="27"/>
      <c r="B66" s="23"/>
      <c r="C66" s="122"/>
      <c r="D66" s="24"/>
      <c r="E66" s="14"/>
      <c r="F66" s="14"/>
    </row>
    <row r="67" spans="1:6" s="89" customFormat="1">
      <c r="A67" s="60"/>
      <c r="B67" s="61" t="s">
        <v>47</v>
      </c>
      <c r="C67" s="62"/>
      <c r="D67" s="63"/>
      <c r="E67" s="43"/>
      <c r="F67" s="43">
        <f>SUM(F3:F65)</f>
        <v>0</v>
      </c>
    </row>
    <row r="68" spans="1:6">
      <c r="A68" s="79"/>
      <c r="B68" s="81"/>
      <c r="C68" s="80"/>
      <c r="D68" s="82"/>
    </row>
    <row r="69" spans="1:6">
      <c r="A69" s="79"/>
      <c r="B69" s="81"/>
      <c r="C69" s="80"/>
      <c r="D69" s="82"/>
    </row>
    <row r="70" spans="1:6">
      <c r="A70" s="79"/>
      <c r="B70" s="81"/>
      <c r="C70" s="80"/>
      <c r="D70" s="82"/>
    </row>
    <row r="73" spans="1:6" ht="14.25" customHeight="1"/>
  </sheetData>
  <pageMargins left="0.70866141732283505" right="0.70866141732283505" top="0.74803149606299202" bottom="0.74803149606299202" header="0.31496062992126" footer="0.31496062992126"/>
  <pageSetup paperSize="9" scale="86" orientation="portrait" r:id="rId1"/>
  <headerFooter>
    <oddFooter>&amp;C&amp;A&amp;R&amp;P/&amp;N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view="pageBreakPreview" topLeftCell="A16" zoomScale="115" zoomScaleNormal="100" zoomScaleSheetLayoutView="115" workbookViewId="0">
      <selection activeCell="E26" sqref="E26"/>
    </sheetView>
  </sheetViews>
  <sheetFormatPr defaultRowHeight="15"/>
  <cols>
    <col min="1" max="1" width="8.7109375" style="69" customWidth="1"/>
    <col min="2" max="2" width="50.7109375" style="69" customWidth="1"/>
    <col min="3" max="4" width="10.7109375" style="69" customWidth="1"/>
    <col min="5" max="5" width="9.140625" style="69"/>
    <col min="6" max="6" width="10.28515625" style="69" bestFit="1" customWidth="1"/>
    <col min="7" max="16384" width="9.140625" style="69"/>
  </cols>
  <sheetData>
    <row r="1" spans="1:6" s="80" customFormat="1" ht="11.25">
      <c r="A1" s="27" t="s">
        <v>101</v>
      </c>
      <c r="B1" s="27" t="s">
        <v>102</v>
      </c>
      <c r="C1" s="29" t="s">
        <v>103</v>
      </c>
      <c r="D1" s="29" t="s">
        <v>104</v>
      </c>
      <c r="E1" s="36" t="s">
        <v>105</v>
      </c>
      <c r="F1" s="36" t="s">
        <v>106</v>
      </c>
    </row>
    <row r="2" spans="1:6" s="80" customFormat="1" ht="11.25">
      <c r="A2" s="27"/>
      <c r="B2" s="27"/>
      <c r="C2" s="29"/>
      <c r="D2" s="29"/>
      <c r="E2" s="36"/>
      <c r="F2" s="36"/>
    </row>
    <row r="3" spans="1:6">
      <c r="A3" s="18" t="s">
        <v>13</v>
      </c>
      <c r="B3" s="38" t="s">
        <v>48</v>
      </c>
      <c r="C3" s="24"/>
      <c r="D3" s="24"/>
      <c r="E3" s="7"/>
      <c r="F3" s="7"/>
    </row>
    <row r="4" spans="1:6">
      <c r="A4" s="18"/>
      <c r="B4" s="38" t="s">
        <v>168</v>
      </c>
      <c r="C4" s="24"/>
      <c r="D4" s="24"/>
      <c r="E4" s="7"/>
      <c r="F4" s="7"/>
    </row>
    <row r="5" spans="1:6">
      <c r="A5" s="27"/>
      <c r="B5" s="37"/>
      <c r="C5" s="24"/>
      <c r="D5" s="24"/>
      <c r="E5" s="7"/>
      <c r="F5" s="7"/>
    </row>
    <row r="6" spans="1:6">
      <c r="A6" s="27" t="s">
        <v>25</v>
      </c>
      <c r="B6" s="70" t="s">
        <v>165</v>
      </c>
      <c r="C6" s="24"/>
      <c r="D6" s="24"/>
      <c r="E6" s="7"/>
      <c r="F6" s="7"/>
    </row>
    <row r="7" spans="1:6" ht="57">
      <c r="A7" s="7"/>
      <c r="B7" s="124" t="s">
        <v>222</v>
      </c>
      <c r="C7" s="24" t="s">
        <v>26</v>
      </c>
      <c r="D7" s="24">
        <v>5</v>
      </c>
      <c r="E7" s="31">
        <v>0</v>
      </c>
      <c r="F7" s="31">
        <f t="shared" ref="F7" si="0">E7*D7</f>
        <v>0</v>
      </c>
    </row>
    <row r="8" spans="1:6">
      <c r="A8" s="27"/>
      <c r="B8" s="37"/>
      <c r="C8" s="24"/>
      <c r="D8" s="24"/>
      <c r="E8" s="7"/>
      <c r="F8" s="7"/>
    </row>
    <row r="9" spans="1:6">
      <c r="A9" s="27" t="s">
        <v>27</v>
      </c>
      <c r="B9" s="70" t="s">
        <v>166</v>
      </c>
      <c r="C9" s="24"/>
      <c r="D9" s="24"/>
      <c r="E9" s="7"/>
      <c r="F9" s="7"/>
    </row>
    <row r="10" spans="1:6" ht="68.25">
      <c r="A10" s="7"/>
      <c r="B10" s="124" t="s">
        <v>223</v>
      </c>
      <c r="C10" s="24" t="s">
        <v>26</v>
      </c>
      <c r="D10" s="24">
        <v>3</v>
      </c>
      <c r="E10" s="31">
        <v>0</v>
      </c>
      <c r="F10" s="31">
        <f t="shared" ref="F10" si="1">E10*D10</f>
        <v>0</v>
      </c>
    </row>
    <row r="11" spans="1:6">
      <c r="A11" s="7"/>
      <c r="B11" s="124"/>
      <c r="C11" s="24"/>
      <c r="D11" s="24"/>
      <c r="E11" s="31"/>
      <c r="F11" s="31"/>
    </row>
    <row r="12" spans="1:6">
      <c r="A12" s="27" t="s">
        <v>28</v>
      </c>
      <c r="B12" s="70" t="s">
        <v>167</v>
      </c>
      <c r="C12" s="24"/>
      <c r="D12" s="24"/>
      <c r="E12" s="7"/>
      <c r="F12" s="7"/>
    </row>
    <row r="13" spans="1:6" ht="68.25">
      <c r="A13" s="7"/>
      <c r="B13" s="124" t="s">
        <v>224</v>
      </c>
      <c r="C13" s="24" t="s">
        <v>26</v>
      </c>
      <c r="D13" s="24">
        <v>5</v>
      </c>
      <c r="E13" s="31">
        <v>0</v>
      </c>
      <c r="F13" s="31">
        <f t="shared" ref="F13" si="2">E13*D13</f>
        <v>0</v>
      </c>
    </row>
    <row r="14" spans="1:6">
      <c r="A14" s="7"/>
      <c r="B14" s="124"/>
      <c r="C14" s="24"/>
      <c r="D14" s="24"/>
      <c r="E14" s="31"/>
      <c r="F14" s="31"/>
    </row>
    <row r="15" spans="1:6">
      <c r="A15" s="27" t="s">
        <v>29</v>
      </c>
      <c r="B15" s="37" t="s">
        <v>169</v>
      </c>
      <c r="C15" s="24"/>
      <c r="D15" s="24"/>
      <c r="E15" s="14"/>
      <c r="F15" s="14"/>
    </row>
    <row r="16" spans="1:6">
      <c r="A16" s="27"/>
      <c r="B16" s="71" t="s">
        <v>225</v>
      </c>
      <c r="C16" s="24" t="s">
        <v>26</v>
      </c>
      <c r="D16" s="24">
        <v>10</v>
      </c>
      <c r="E16" s="31">
        <v>0</v>
      </c>
      <c r="F16" s="31">
        <f t="shared" ref="F16" si="3">E16*D16</f>
        <v>0</v>
      </c>
    </row>
    <row r="17" spans="1:6">
      <c r="A17" s="7"/>
      <c r="B17" s="124"/>
      <c r="C17" s="24"/>
      <c r="D17" s="24"/>
      <c r="E17" s="31"/>
      <c r="F17" s="31"/>
    </row>
    <row r="18" spans="1:6" ht="33.75">
      <c r="A18" s="156" t="s">
        <v>30</v>
      </c>
      <c r="B18" s="157" t="s">
        <v>268</v>
      </c>
      <c r="C18" s="158"/>
      <c r="D18" s="159"/>
      <c r="E18" s="31"/>
      <c r="F18" s="31"/>
    </row>
    <row r="19" spans="1:6">
      <c r="A19" s="27"/>
      <c r="B19" s="120" t="s">
        <v>155</v>
      </c>
      <c r="C19" s="160" t="s">
        <v>33</v>
      </c>
      <c r="D19" s="24">
        <f>65</f>
        <v>65</v>
      </c>
      <c r="E19" s="31">
        <v>0</v>
      </c>
      <c r="F19" s="31">
        <f t="shared" ref="F19" si="4">E19*D19</f>
        <v>0</v>
      </c>
    </row>
    <row r="20" spans="1:6">
      <c r="A20" s="27"/>
      <c r="B20" s="120"/>
      <c r="C20" s="160"/>
      <c r="D20" s="24"/>
      <c r="E20" s="31"/>
      <c r="F20" s="31"/>
    </row>
    <row r="21" spans="1:6">
      <c r="A21" s="27" t="s">
        <v>31</v>
      </c>
      <c r="B21" s="37" t="s">
        <v>170</v>
      </c>
      <c r="C21" s="24"/>
      <c r="D21" s="24"/>
      <c r="E21" s="7"/>
      <c r="F21" s="7"/>
    </row>
    <row r="22" spans="1:6">
      <c r="A22" s="27"/>
      <c r="B22" s="37" t="s">
        <v>200</v>
      </c>
      <c r="C22" s="24" t="s">
        <v>26</v>
      </c>
      <c r="D22" s="24">
        <v>7</v>
      </c>
      <c r="E22" s="31">
        <v>0</v>
      </c>
      <c r="F22" s="31">
        <f t="shared" ref="F22" si="5">E22*D22</f>
        <v>0</v>
      </c>
    </row>
    <row r="23" spans="1:6">
      <c r="A23" s="27"/>
      <c r="B23" s="37"/>
      <c r="C23" s="24"/>
      <c r="D23" s="24"/>
      <c r="E23" s="31"/>
      <c r="F23" s="31"/>
    </row>
    <row r="24" spans="1:6" ht="23.25">
      <c r="A24" s="27" t="s">
        <v>32</v>
      </c>
      <c r="B24" s="125" t="s">
        <v>42</v>
      </c>
      <c r="C24" s="161"/>
      <c r="D24" s="24"/>
      <c r="E24" s="31"/>
      <c r="F24" s="31"/>
    </row>
    <row r="25" spans="1:6">
      <c r="A25" s="27"/>
      <c r="B25" s="125" t="s">
        <v>199</v>
      </c>
      <c r="C25" s="162" t="s">
        <v>33</v>
      </c>
      <c r="D25" s="24">
        <v>15</v>
      </c>
      <c r="E25" s="31">
        <v>0</v>
      </c>
      <c r="F25" s="31">
        <f t="shared" ref="F25" si="6">E25*D25</f>
        <v>0</v>
      </c>
    </row>
    <row r="26" spans="1:6">
      <c r="A26" s="45"/>
      <c r="B26" s="46"/>
      <c r="C26" s="47"/>
      <c r="D26" s="47"/>
      <c r="E26" s="7"/>
      <c r="F26" s="7"/>
    </row>
    <row r="27" spans="1:6">
      <c r="A27" s="27"/>
      <c r="B27" s="38" t="s">
        <v>52</v>
      </c>
      <c r="C27" s="24"/>
      <c r="D27" s="24"/>
      <c r="E27" s="75"/>
      <c r="F27" s="76">
        <f>SUM(F5:F26)</f>
        <v>0</v>
      </c>
    </row>
  </sheetData>
  <pageMargins left="0.70866141732283505" right="0.70866141732283505" top="0.74803149606299202" bottom="0.74803149606299202" header="0.31496062992126" footer="0.31496062992126"/>
  <pageSetup paperSize="9" scale="72" orientation="portrait" r:id="rId1"/>
  <headerFooter>
    <oddFooter>&amp;C&amp;A&amp;R&amp;P/&amp;N</oddFooter>
  </headerFooter>
  <rowBreaks count="1" manualBreakCount="1">
    <brk id="3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dimension ref="A1:G104"/>
  <sheetViews>
    <sheetView view="pageBreakPreview" topLeftCell="A95" zoomScale="120" zoomScaleNormal="100" workbookViewId="0">
      <selection activeCell="E103" sqref="E103"/>
    </sheetView>
  </sheetViews>
  <sheetFormatPr defaultColWidth="9.140625" defaultRowHeight="15"/>
  <cols>
    <col min="1" max="1" width="8" style="94" customWidth="1"/>
    <col min="2" max="2" width="51.140625" style="90" customWidth="1"/>
    <col min="3" max="3" width="8.28515625" style="91" customWidth="1"/>
    <col min="4" max="4" width="9.7109375" style="84" customWidth="1"/>
    <col min="5" max="5" width="11.28515625" style="288" customWidth="1"/>
    <col min="6" max="6" width="12.85546875" style="288" customWidth="1"/>
    <col min="7" max="16384" width="9.140625" style="84"/>
  </cols>
  <sheetData>
    <row r="1" spans="1:6" s="80" customFormat="1" ht="11.25">
      <c r="A1" s="27" t="s">
        <v>101</v>
      </c>
      <c r="B1" s="27" t="s">
        <v>102</v>
      </c>
      <c r="C1" s="29" t="s">
        <v>103</v>
      </c>
      <c r="D1" s="29" t="s">
        <v>104</v>
      </c>
      <c r="E1" s="212" t="s">
        <v>105</v>
      </c>
      <c r="F1" s="212" t="s">
        <v>106</v>
      </c>
    </row>
    <row r="2" spans="1:6" s="80" customFormat="1" ht="11.25">
      <c r="A2" s="27"/>
      <c r="B2" s="27"/>
      <c r="C2" s="29"/>
      <c r="D2" s="29"/>
      <c r="E2" s="212"/>
      <c r="F2" s="212"/>
    </row>
    <row r="3" spans="1:6">
      <c r="A3" s="18" t="s">
        <v>14</v>
      </c>
      <c r="B3" s="38" t="s">
        <v>53</v>
      </c>
      <c r="C3" s="29"/>
      <c r="D3" s="26"/>
      <c r="E3" s="285"/>
      <c r="F3" s="285"/>
    </row>
    <row r="4" spans="1:6">
      <c r="A4" s="18"/>
      <c r="B4" s="38" t="s">
        <v>54</v>
      </c>
      <c r="C4" s="29"/>
      <c r="D4" s="26"/>
      <c r="E4" s="285"/>
      <c r="F4" s="285"/>
    </row>
    <row r="5" spans="1:6">
      <c r="A5" s="18"/>
      <c r="B5" s="38"/>
      <c r="C5" s="29"/>
      <c r="D5" s="26"/>
      <c r="E5" s="285"/>
      <c r="F5" s="285"/>
    </row>
    <row r="6" spans="1:6" ht="33.75">
      <c r="A6" s="27" t="s">
        <v>25</v>
      </c>
      <c r="B6" s="149" t="s">
        <v>156</v>
      </c>
      <c r="C6" s="29"/>
      <c r="D6" s="26"/>
      <c r="E6" s="285"/>
      <c r="F6" s="285"/>
    </row>
    <row r="7" spans="1:6">
      <c r="A7" s="18"/>
      <c r="B7" s="135" t="s">
        <v>202</v>
      </c>
      <c r="C7" s="29" t="s">
        <v>33</v>
      </c>
      <c r="D7" s="26">
        <v>60</v>
      </c>
      <c r="E7" s="285">
        <v>0</v>
      </c>
      <c r="F7" s="285">
        <f t="shared" ref="F7" si="0">E7*D7</f>
        <v>0</v>
      </c>
    </row>
    <row r="8" spans="1:6">
      <c r="A8" s="18"/>
      <c r="B8" s="149"/>
      <c r="C8" s="29"/>
      <c r="D8" s="24"/>
      <c r="E8" s="285"/>
      <c r="F8" s="285"/>
    </row>
    <row r="9" spans="1:6" ht="33.75">
      <c r="A9" s="27" t="s">
        <v>27</v>
      </c>
      <c r="B9" s="149" t="s">
        <v>268</v>
      </c>
      <c r="C9" s="29"/>
      <c r="D9" s="26"/>
      <c r="E9" s="285"/>
      <c r="F9" s="285"/>
    </row>
    <row r="10" spans="1:6">
      <c r="A10" s="18"/>
      <c r="B10" s="149" t="s">
        <v>271</v>
      </c>
      <c r="C10" s="29" t="s">
        <v>33</v>
      </c>
      <c r="D10" s="24">
        <v>5</v>
      </c>
      <c r="E10" s="285">
        <v>0</v>
      </c>
      <c r="F10" s="285">
        <f t="shared" ref="F10" si="1">PRODUCT(D10,E10)</f>
        <v>0</v>
      </c>
    </row>
    <row r="11" spans="1:6">
      <c r="A11" s="18"/>
      <c r="B11" s="149" t="s">
        <v>273</v>
      </c>
      <c r="C11" s="29" t="s">
        <v>33</v>
      </c>
      <c r="D11" s="24">
        <v>30</v>
      </c>
      <c r="E11" s="285">
        <v>0</v>
      </c>
      <c r="F11" s="285">
        <f t="shared" ref="F11" si="2">PRODUCT(D11,E11)</f>
        <v>0</v>
      </c>
    </row>
    <row r="12" spans="1:6">
      <c r="A12" s="18"/>
      <c r="B12" s="149" t="s">
        <v>193</v>
      </c>
      <c r="C12" s="29" t="s">
        <v>33</v>
      </c>
      <c r="D12" s="24">
        <f>15+5+10+15+15</f>
        <v>60</v>
      </c>
      <c r="E12" s="285">
        <v>0</v>
      </c>
      <c r="F12" s="285">
        <f t="shared" ref="F12" si="3">PRODUCT(D12,E12)</f>
        <v>0</v>
      </c>
    </row>
    <row r="13" spans="1:6">
      <c r="A13" s="27"/>
      <c r="B13" s="149" t="s">
        <v>55</v>
      </c>
      <c r="C13" s="29" t="s">
        <v>33</v>
      </c>
      <c r="D13" s="26">
        <f>45+35+30+10+5+15+10+40</f>
        <v>190</v>
      </c>
      <c r="E13" s="285">
        <v>0</v>
      </c>
      <c r="F13" s="285">
        <f t="shared" ref="F13:F15" si="4">E13*D13</f>
        <v>0</v>
      </c>
    </row>
    <row r="14" spans="1:6">
      <c r="A14" s="27"/>
      <c r="B14" s="149" t="s">
        <v>56</v>
      </c>
      <c r="C14" s="29" t="s">
        <v>33</v>
      </c>
      <c r="D14" s="26">
        <f>205+30+5+20+5+15+110+15+20+25+25+60+5+10+15+15+15+15+15+30+15+10+5+5+5+20</f>
        <v>715</v>
      </c>
      <c r="E14" s="285">
        <v>0</v>
      </c>
      <c r="F14" s="285">
        <f t="shared" si="4"/>
        <v>0</v>
      </c>
    </row>
    <row r="15" spans="1:6">
      <c r="A15" s="27"/>
      <c r="B15" s="149" t="s">
        <v>194</v>
      </c>
      <c r="C15" s="29" t="s">
        <v>33</v>
      </c>
      <c r="D15" s="26">
        <f>10+15+15+35+10+15</f>
        <v>100</v>
      </c>
      <c r="E15" s="285">
        <v>0</v>
      </c>
      <c r="F15" s="285">
        <f t="shared" si="4"/>
        <v>0</v>
      </c>
    </row>
    <row r="16" spans="1:6">
      <c r="A16" s="27"/>
      <c r="B16" s="149" t="s">
        <v>195</v>
      </c>
      <c r="C16" s="29" t="s">
        <v>33</v>
      </c>
      <c r="D16" s="26">
        <f>15+55</f>
        <v>70</v>
      </c>
      <c r="E16" s="285">
        <v>0</v>
      </c>
      <c r="F16" s="285">
        <f t="shared" ref="F16:F19" si="5">E16*D16</f>
        <v>0</v>
      </c>
    </row>
    <row r="17" spans="1:6">
      <c r="A17" s="27"/>
      <c r="B17" s="149" t="s">
        <v>57</v>
      </c>
      <c r="C17" s="29" t="s">
        <v>33</v>
      </c>
      <c r="D17" s="26">
        <f>25</f>
        <v>25</v>
      </c>
      <c r="E17" s="285">
        <v>0</v>
      </c>
      <c r="F17" s="285">
        <f t="shared" si="5"/>
        <v>0</v>
      </c>
    </row>
    <row r="18" spans="1:6">
      <c r="A18" s="27"/>
      <c r="B18" s="149" t="s">
        <v>58</v>
      </c>
      <c r="C18" s="29" t="s">
        <v>33</v>
      </c>
      <c r="D18" s="26">
        <v>30</v>
      </c>
      <c r="E18" s="285">
        <v>0</v>
      </c>
      <c r="F18" s="285">
        <f t="shared" ref="F18" si="6">E18*D18</f>
        <v>0</v>
      </c>
    </row>
    <row r="19" spans="1:6">
      <c r="A19" s="27"/>
      <c r="B19" s="149" t="s">
        <v>293</v>
      </c>
      <c r="C19" s="29" t="s">
        <v>33</v>
      </c>
      <c r="D19" s="26">
        <v>20</v>
      </c>
      <c r="E19" s="285">
        <v>0</v>
      </c>
      <c r="F19" s="285">
        <f t="shared" si="5"/>
        <v>0</v>
      </c>
    </row>
    <row r="20" spans="1:6">
      <c r="A20" s="27"/>
      <c r="B20" s="135"/>
      <c r="C20" s="29"/>
      <c r="D20" s="26"/>
      <c r="E20" s="285"/>
      <c r="F20" s="285"/>
    </row>
    <row r="21" spans="1:6" ht="22.5">
      <c r="A21" s="27" t="s">
        <v>28</v>
      </c>
      <c r="B21" s="120" t="s">
        <v>40</v>
      </c>
      <c r="C21" s="29"/>
      <c r="D21" s="26"/>
      <c r="E21" s="285"/>
      <c r="F21" s="285"/>
    </row>
    <row r="22" spans="1:6">
      <c r="A22" s="27"/>
      <c r="B22" s="120" t="s">
        <v>59</v>
      </c>
      <c r="C22" s="29" t="s">
        <v>33</v>
      </c>
      <c r="D22" s="26">
        <v>80</v>
      </c>
      <c r="E22" s="285">
        <v>0</v>
      </c>
      <c r="F22" s="285">
        <f t="shared" ref="F22" si="7">E22*D22</f>
        <v>0</v>
      </c>
    </row>
    <row r="23" spans="1:6">
      <c r="A23" s="27"/>
      <c r="B23" s="120" t="s">
        <v>60</v>
      </c>
      <c r="C23" s="29" t="s">
        <v>33</v>
      </c>
      <c r="D23" s="26">
        <f>20+5+10+5+5+15+5+20+15+5+5+25</f>
        <v>135</v>
      </c>
      <c r="E23" s="285">
        <v>0</v>
      </c>
      <c r="F23" s="285">
        <f t="shared" ref="F23:F24" si="8">E23*D23</f>
        <v>0</v>
      </c>
    </row>
    <row r="24" spans="1:6">
      <c r="A24" s="27"/>
      <c r="B24" s="120" t="s">
        <v>61</v>
      </c>
      <c r="C24" s="29" t="s">
        <v>33</v>
      </c>
      <c r="D24" s="26">
        <f>5+60+20</f>
        <v>85</v>
      </c>
      <c r="E24" s="285">
        <v>0</v>
      </c>
      <c r="F24" s="285">
        <f t="shared" si="8"/>
        <v>0</v>
      </c>
    </row>
    <row r="25" spans="1:6">
      <c r="A25" s="27"/>
      <c r="B25" s="120" t="s">
        <v>62</v>
      </c>
      <c r="C25" s="29" t="s">
        <v>33</v>
      </c>
      <c r="D25" s="26">
        <v>20</v>
      </c>
      <c r="E25" s="285">
        <v>0</v>
      </c>
      <c r="F25" s="285">
        <f t="shared" ref="F25" si="9">E25*D25</f>
        <v>0</v>
      </c>
    </row>
    <row r="26" spans="1:6">
      <c r="A26" s="18"/>
      <c r="B26" s="38"/>
      <c r="C26" s="29"/>
      <c r="D26" s="26"/>
      <c r="E26" s="285"/>
      <c r="F26" s="285"/>
    </row>
    <row r="27" spans="1:6" ht="23.25">
      <c r="A27" s="27" t="s">
        <v>29</v>
      </c>
      <c r="B27" s="125" t="s">
        <v>42</v>
      </c>
      <c r="C27" s="150"/>
      <c r="D27" s="26"/>
      <c r="E27" s="285"/>
      <c r="F27" s="285"/>
    </row>
    <row r="28" spans="1:6">
      <c r="A28" s="27"/>
      <c r="B28" s="125" t="s">
        <v>63</v>
      </c>
      <c r="C28" s="126" t="s">
        <v>33</v>
      </c>
      <c r="D28" s="26">
        <f>15+5+10+15+15+10+5+10+5+5+5+5+20+25</f>
        <v>150</v>
      </c>
      <c r="E28" s="285">
        <v>0</v>
      </c>
      <c r="F28" s="285">
        <f>E28*D28</f>
        <v>0</v>
      </c>
    </row>
    <row r="29" spans="1:6">
      <c r="A29" s="27"/>
      <c r="B29" s="125" t="s">
        <v>64</v>
      </c>
      <c r="C29" s="126" t="s">
        <v>33</v>
      </c>
      <c r="D29" s="24">
        <f>5</f>
        <v>5</v>
      </c>
      <c r="E29" s="285">
        <v>0</v>
      </c>
      <c r="F29" s="285">
        <f>E29*D29</f>
        <v>0</v>
      </c>
    </row>
    <row r="30" spans="1:6">
      <c r="A30" s="27"/>
      <c r="B30" s="120"/>
      <c r="C30" s="29"/>
      <c r="D30" s="26"/>
      <c r="E30" s="285"/>
      <c r="F30" s="285"/>
    </row>
    <row r="31" spans="1:6" ht="33.75">
      <c r="A31" s="27" t="s">
        <v>30</v>
      </c>
      <c r="B31" s="120" t="s">
        <v>65</v>
      </c>
      <c r="C31" s="29" t="s">
        <v>26</v>
      </c>
      <c r="D31" s="26">
        <f>22+10+3</f>
        <v>35</v>
      </c>
      <c r="E31" s="285">
        <v>0</v>
      </c>
      <c r="F31" s="285">
        <f>E31*D31</f>
        <v>0</v>
      </c>
    </row>
    <row r="32" spans="1:6">
      <c r="A32" s="27"/>
      <c r="B32" s="120"/>
      <c r="C32" s="29"/>
      <c r="D32" s="26"/>
      <c r="E32" s="285"/>
      <c r="F32" s="285"/>
    </row>
    <row r="33" spans="1:7" ht="33.75">
      <c r="A33" s="27" t="s">
        <v>31</v>
      </c>
      <c r="B33" s="120" t="s">
        <v>233</v>
      </c>
      <c r="C33" s="29" t="s">
        <v>26</v>
      </c>
      <c r="D33" s="26">
        <v>4</v>
      </c>
      <c r="E33" s="285">
        <v>0</v>
      </c>
      <c r="F33" s="285">
        <f>E33*D33</f>
        <v>0</v>
      </c>
    </row>
    <row r="34" spans="1:7">
      <c r="A34" s="27"/>
      <c r="B34" s="120"/>
      <c r="C34" s="29"/>
      <c r="D34" s="26"/>
      <c r="E34" s="285"/>
      <c r="F34" s="285"/>
    </row>
    <row r="35" spans="1:7" ht="22.5">
      <c r="A35" s="27" t="s">
        <v>32</v>
      </c>
      <c r="B35" s="120" t="s">
        <v>234</v>
      </c>
      <c r="C35" s="29" t="s">
        <v>26</v>
      </c>
      <c r="D35" s="26">
        <v>3</v>
      </c>
      <c r="E35" s="285">
        <v>0</v>
      </c>
      <c r="F35" s="285">
        <f>E35*D35</f>
        <v>0</v>
      </c>
    </row>
    <row r="36" spans="1:7">
      <c r="A36" s="27"/>
      <c r="B36" s="120"/>
      <c r="C36" s="29"/>
      <c r="D36" s="26"/>
      <c r="E36" s="285"/>
      <c r="F36" s="285"/>
    </row>
    <row r="37" spans="1:7" ht="33.75">
      <c r="A37" s="27" t="s">
        <v>34</v>
      </c>
      <c r="B37" s="120" t="s">
        <v>235</v>
      </c>
      <c r="C37" s="29" t="s">
        <v>26</v>
      </c>
      <c r="D37" s="26">
        <v>2</v>
      </c>
      <c r="E37" s="285">
        <v>0</v>
      </c>
      <c r="F37" s="285">
        <f>E37*D37</f>
        <v>0</v>
      </c>
    </row>
    <row r="38" spans="1:7" s="87" customFormat="1" ht="11.25">
      <c r="A38" s="27"/>
      <c r="B38" s="120"/>
      <c r="C38" s="29"/>
      <c r="D38" s="25"/>
      <c r="E38" s="285"/>
      <c r="F38" s="285"/>
      <c r="G38" s="83"/>
    </row>
    <row r="39" spans="1:7" s="87" customFormat="1" ht="33.75">
      <c r="A39" s="27" t="s">
        <v>36</v>
      </c>
      <c r="B39" s="120" t="s">
        <v>164</v>
      </c>
      <c r="C39" s="29" t="s">
        <v>26</v>
      </c>
      <c r="D39" s="25">
        <v>9</v>
      </c>
      <c r="E39" s="285">
        <v>0</v>
      </c>
      <c r="F39" s="285">
        <f t="shared" ref="F39" si="10">E39*D39</f>
        <v>0</v>
      </c>
      <c r="G39" s="83"/>
    </row>
    <row r="40" spans="1:7" s="87" customFormat="1" ht="11.25">
      <c r="A40" s="27"/>
      <c r="B40" s="120"/>
      <c r="C40" s="29"/>
      <c r="D40" s="25"/>
      <c r="E40" s="285"/>
      <c r="F40" s="285"/>
      <c r="G40" s="83"/>
    </row>
    <row r="41" spans="1:7" s="87" customFormat="1" ht="33.75">
      <c r="A41" s="27" t="s">
        <v>50</v>
      </c>
      <c r="B41" s="120" t="s">
        <v>232</v>
      </c>
      <c r="C41" s="29" t="s">
        <v>26</v>
      </c>
      <c r="D41" s="25">
        <v>9</v>
      </c>
      <c r="E41" s="285">
        <v>0</v>
      </c>
      <c r="F41" s="285">
        <f t="shared" ref="F41" si="11">E41*D41</f>
        <v>0</v>
      </c>
      <c r="G41" s="83"/>
    </row>
    <row r="42" spans="1:7" s="87" customFormat="1" ht="11.25">
      <c r="A42" s="27"/>
      <c r="B42" s="120"/>
      <c r="C42" s="29"/>
      <c r="D42" s="25"/>
      <c r="E42" s="285"/>
      <c r="F42" s="285"/>
      <c r="G42" s="83"/>
    </row>
    <row r="43" spans="1:7" s="87" customFormat="1" ht="33.75">
      <c r="A43" s="27" t="s">
        <v>51</v>
      </c>
      <c r="B43" s="125" t="s">
        <v>158</v>
      </c>
      <c r="C43" s="126" t="s">
        <v>33</v>
      </c>
      <c r="D43" s="25">
        <f>12</f>
        <v>12</v>
      </c>
      <c r="E43" s="285">
        <v>0</v>
      </c>
      <c r="F43" s="285">
        <f t="shared" ref="F43" si="12">E43*D43</f>
        <v>0</v>
      </c>
      <c r="G43" s="83"/>
    </row>
    <row r="44" spans="1:7" s="87" customFormat="1" ht="11.25">
      <c r="A44" s="27"/>
      <c r="B44" s="125"/>
      <c r="C44" s="126"/>
      <c r="D44" s="25"/>
      <c r="E44" s="285"/>
      <c r="F44" s="285"/>
      <c r="G44" s="83"/>
    </row>
    <row r="45" spans="1:7" s="69" customFormat="1" ht="23.25">
      <c r="A45" s="12" t="s">
        <v>66</v>
      </c>
      <c r="B45" s="30" t="s">
        <v>247</v>
      </c>
      <c r="C45" s="9"/>
      <c r="D45" s="13"/>
      <c r="E45" s="17"/>
      <c r="F45" s="17"/>
    </row>
    <row r="46" spans="1:7" s="69" customFormat="1">
      <c r="A46" s="12"/>
      <c r="B46" s="30" t="s">
        <v>172</v>
      </c>
      <c r="C46" s="9" t="s">
        <v>26</v>
      </c>
      <c r="D46" s="13">
        <v>2</v>
      </c>
      <c r="E46" s="31">
        <v>0</v>
      </c>
      <c r="F46" s="31">
        <f t="shared" ref="F46" si="13">E46*D46</f>
        <v>0</v>
      </c>
    </row>
    <row r="47" spans="1:7" s="69" customFormat="1">
      <c r="A47" s="12"/>
      <c r="B47" s="30" t="s">
        <v>272</v>
      </c>
      <c r="C47" s="9" t="s">
        <v>26</v>
      </c>
      <c r="D47" s="13">
        <v>2</v>
      </c>
      <c r="E47" s="31">
        <v>0</v>
      </c>
      <c r="F47" s="31">
        <f t="shared" ref="F47" si="14">E47*D47</f>
        <v>0</v>
      </c>
    </row>
    <row r="48" spans="1:7" s="69" customFormat="1">
      <c r="A48" s="12"/>
      <c r="B48" s="30" t="s">
        <v>248</v>
      </c>
      <c r="C48" s="9" t="s">
        <v>26</v>
      </c>
      <c r="D48" s="13">
        <v>2</v>
      </c>
      <c r="E48" s="31">
        <v>0</v>
      </c>
      <c r="F48" s="31">
        <f t="shared" ref="F48" si="15">E48*D48</f>
        <v>0</v>
      </c>
    </row>
    <row r="49" spans="1:6">
      <c r="A49" s="27"/>
      <c r="B49" s="135"/>
      <c r="C49" s="29"/>
      <c r="D49" s="26"/>
      <c r="E49" s="285"/>
      <c r="F49" s="285"/>
    </row>
    <row r="50" spans="1:6" ht="15" customHeight="1">
      <c r="A50" s="27" t="s">
        <v>67</v>
      </c>
      <c r="B50" s="37" t="s">
        <v>75</v>
      </c>
      <c r="C50" s="29"/>
      <c r="D50" s="26"/>
      <c r="E50" s="286"/>
      <c r="F50" s="286"/>
    </row>
    <row r="51" spans="1:6">
      <c r="A51" s="27"/>
      <c r="B51" s="37" t="s">
        <v>238</v>
      </c>
      <c r="C51" s="29" t="s">
        <v>26</v>
      </c>
      <c r="D51" s="26">
        <v>1</v>
      </c>
      <c r="E51" s="285">
        <v>0</v>
      </c>
      <c r="F51" s="285">
        <f t="shared" ref="F51" si="16">E51*D51</f>
        <v>0</v>
      </c>
    </row>
    <row r="52" spans="1:6">
      <c r="A52" s="27"/>
      <c r="B52" s="37" t="s">
        <v>76</v>
      </c>
      <c r="C52" s="29" t="s">
        <v>26</v>
      </c>
      <c r="D52" s="26">
        <v>2</v>
      </c>
      <c r="E52" s="285">
        <v>0</v>
      </c>
      <c r="F52" s="285">
        <f t="shared" ref="F52" si="17">E52*D52</f>
        <v>0</v>
      </c>
    </row>
    <row r="53" spans="1:6">
      <c r="A53" s="27"/>
      <c r="B53" s="37" t="s">
        <v>245</v>
      </c>
      <c r="C53" s="29" t="s">
        <v>26</v>
      </c>
      <c r="D53" s="26">
        <v>1</v>
      </c>
      <c r="E53" s="285">
        <v>0</v>
      </c>
      <c r="F53" s="285">
        <f t="shared" ref="F53" si="18">E53*D53</f>
        <v>0</v>
      </c>
    </row>
    <row r="54" spans="1:6">
      <c r="A54" s="27"/>
      <c r="B54" s="37" t="s">
        <v>173</v>
      </c>
      <c r="C54" s="29" t="s">
        <v>26</v>
      </c>
      <c r="D54" s="26">
        <v>1</v>
      </c>
      <c r="E54" s="285">
        <v>0</v>
      </c>
      <c r="F54" s="285">
        <f t="shared" ref="F54" si="19">E54*D54</f>
        <v>0</v>
      </c>
    </row>
    <row r="55" spans="1:6" ht="16.5" customHeight="1">
      <c r="A55" s="27"/>
      <c r="B55" s="37" t="s">
        <v>237</v>
      </c>
      <c r="C55" s="29" t="s">
        <v>26</v>
      </c>
      <c r="D55" s="26">
        <v>1</v>
      </c>
      <c r="E55" s="285">
        <v>0</v>
      </c>
      <c r="F55" s="285">
        <f t="shared" ref="F55" si="20">E55*D55</f>
        <v>0</v>
      </c>
    </row>
    <row r="56" spans="1:6">
      <c r="A56" s="27"/>
      <c r="B56" s="37"/>
      <c r="C56" s="29"/>
      <c r="D56" s="26"/>
      <c r="E56" s="286"/>
      <c r="F56" s="286"/>
    </row>
    <row r="57" spans="1:6" ht="13.5" customHeight="1">
      <c r="A57" s="27" t="s">
        <v>68</v>
      </c>
      <c r="B57" s="37" t="s">
        <v>78</v>
      </c>
      <c r="C57" s="29"/>
      <c r="D57" s="26"/>
      <c r="E57" s="286"/>
      <c r="F57" s="286"/>
    </row>
    <row r="58" spans="1:6">
      <c r="A58" s="27"/>
      <c r="B58" s="37" t="s">
        <v>236</v>
      </c>
      <c r="C58" s="29" t="s">
        <v>26</v>
      </c>
      <c r="D58" s="26">
        <v>9</v>
      </c>
      <c r="E58" s="285">
        <v>0</v>
      </c>
      <c r="F58" s="285">
        <f t="shared" ref="F58" si="21">E58*D58</f>
        <v>0</v>
      </c>
    </row>
    <row r="59" spans="1:6">
      <c r="A59" s="27"/>
      <c r="B59" s="37"/>
      <c r="C59" s="29"/>
      <c r="D59" s="26"/>
      <c r="E59" s="285"/>
      <c r="F59" s="285"/>
    </row>
    <row r="60" spans="1:6">
      <c r="A60" s="27" t="s">
        <v>69</v>
      </c>
      <c r="B60" s="37" t="s">
        <v>83</v>
      </c>
      <c r="C60" s="29"/>
      <c r="D60" s="26"/>
      <c r="E60" s="286"/>
      <c r="F60" s="286"/>
    </row>
    <row r="61" spans="1:6">
      <c r="A61" s="27"/>
      <c r="B61" s="37" t="s">
        <v>239</v>
      </c>
      <c r="C61" s="29" t="s">
        <v>26</v>
      </c>
      <c r="D61" s="26">
        <v>9</v>
      </c>
      <c r="E61" s="285">
        <v>0</v>
      </c>
      <c r="F61" s="285">
        <f t="shared" ref="F61:F66" si="22">E61*D61</f>
        <v>0</v>
      </c>
    </row>
    <row r="62" spans="1:6">
      <c r="A62" s="27"/>
      <c r="B62" s="37" t="s">
        <v>240</v>
      </c>
      <c r="C62" s="29" t="s">
        <v>26</v>
      </c>
      <c r="D62" s="26">
        <v>1</v>
      </c>
      <c r="E62" s="285">
        <v>0</v>
      </c>
      <c r="F62" s="285">
        <f t="shared" ref="F62" si="23">E62*D62</f>
        <v>0</v>
      </c>
    </row>
    <row r="63" spans="1:6">
      <c r="A63" s="27"/>
      <c r="B63" s="37" t="s">
        <v>241</v>
      </c>
      <c r="C63" s="29" t="s">
        <v>26</v>
      </c>
      <c r="D63" s="26">
        <v>1</v>
      </c>
      <c r="E63" s="285">
        <v>0</v>
      </c>
      <c r="F63" s="285">
        <f t="shared" si="22"/>
        <v>0</v>
      </c>
    </row>
    <row r="64" spans="1:6">
      <c r="A64" s="27"/>
      <c r="B64" s="37" t="s">
        <v>243</v>
      </c>
      <c r="C64" s="29" t="s">
        <v>26</v>
      </c>
      <c r="D64" s="26">
        <v>2</v>
      </c>
      <c r="E64" s="285">
        <v>0</v>
      </c>
      <c r="F64" s="285">
        <f t="shared" ref="F64" si="24">E64*D64</f>
        <v>0</v>
      </c>
    </row>
    <row r="65" spans="1:6">
      <c r="A65" s="27"/>
      <c r="B65" s="37" t="s">
        <v>244</v>
      </c>
      <c r="C65" s="29" t="s">
        <v>26</v>
      </c>
      <c r="D65" s="26">
        <v>1</v>
      </c>
      <c r="E65" s="285">
        <v>0</v>
      </c>
      <c r="F65" s="285">
        <f t="shared" si="22"/>
        <v>0</v>
      </c>
    </row>
    <row r="66" spans="1:6" s="7" customFormat="1">
      <c r="A66" s="27"/>
      <c r="B66" s="207" t="s">
        <v>303</v>
      </c>
      <c r="C66" s="29" t="s">
        <v>26</v>
      </c>
      <c r="D66" s="26">
        <v>1</v>
      </c>
      <c r="E66" s="285">
        <v>0</v>
      </c>
      <c r="F66" s="285">
        <f t="shared" si="22"/>
        <v>0</v>
      </c>
    </row>
    <row r="67" spans="1:6">
      <c r="A67" s="27"/>
      <c r="B67" s="37"/>
      <c r="C67" s="29"/>
      <c r="D67" s="26"/>
      <c r="E67" s="285"/>
      <c r="F67" s="285"/>
    </row>
    <row r="68" spans="1:6">
      <c r="A68" s="27" t="s">
        <v>70</v>
      </c>
      <c r="B68" s="37" t="s">
        <v>85</v>
      </c>
      <c r="C68" s="29"/>
      <c r="D68" s="26"/>
      <c r="E68" s="286"/>
      <c r="F68" s="286"/>
    </row>
    <row r="69" spans="1:6">
      <c r="A69" s="27"/>
      <c r="B69" s="37" t="s">
        <v>242</v>
      </c>
      <c r="C69" s="29" t="s">
        <v>26</v>
      </c>
      <c r="D69" s="26">
        <v>1</v>
      </c>
      <c r="E69" s="285">
        <v>0</v>
      </c>
      <c r="F69" s="285">
        <f t="shared" ref="F69" si="25">E69*D69</f>
        <v>0</v>
      </c>
    </row>
    <row r="70" spans="1:6">
      <c r="A70" s="27"/>
      <c r="B70" s="37"/>
      <c r="C70" s="29"/>
      <c r="D70" s="26"/>
      <c r="E70" s="286"/>
      <c r="F70" s="286"/>
    </row>
    <row r="71" spans="1:6" ht="23.25">
      <c r="A71" s="27" t="s">
        <v>71</v>
      </c>
      <c r="B71" s="208" t="s">
        <v>89</v>
      </c>
      <c r="C71" s="29" t="s">
        <v>88</v>
      </c>
      <c r="D71" s="26">
        <v>3</v>
      </c>
      <c r="E71" s="285">
        <v>0</v>
      </c>
      <c r="F71" s="285">
        <f t="shared" ref="F71" si="26">E71*D71</f>
        <v>0</v>
      </c>
    </row>
    <row r="72" spans="1:6">
      <c r="A72" s="27"/>
      <c r="B72" s="37"/>
      <c r="C72" s="29"/>
      <c r="D72" s="26"/>
      <c r="E72" s="286"/>
      <c r="F72" s="286"/>
    </row>
    <row r="73" spans="1:6" ht="23.25">
      <c r="A73" s="27" t="s">
        <v>72</v>
      </c>
      <c r="B73" s="125" t="s">
        <v>90</v>
      </c>
      <c r="C73" s="29" t="s">
        <v>88</v>
      </c>
      <c r="D73" s="26">
        <v>3</v>
      </c>
      <c r="E73" s="285">
        <v>0</v>
      </c>
      <c r="F73" s="285">
        <f t="shared" ref="F73" si="27">E73*D73</f>
        <v>0</v>
      </c>
    </row>
    <row r="74" spans="1:6">
      <c r="A74" s="27"/>
      <c r="B74" s="125"/>
      <c r="C74" s="29"/>
      <c r="D74" s="26"/>
      <c r="E74" s="286"/>
      <c r="F74" s="286"/>
    </row>
    <row r="75" spans="1:6">
      <c r="A75" s="27" t="s">
        <v>73</v>
      </c>
      <c r="B75" s="208" t="s">
        <v>91</v>
      </c>
      <c r="C75" s="29" t="s">
        <v>88</v>
      </c>
      <c r="D75" s="26">
        <v>2</v>
      </c>
      <c r="E75" s="285">
        <v>0</v>
      </c>
      <c r="F75" s="285">
        <f t="shared" ref="F75" si="28">E75*D75</f>
        <v>0</v>
      </c>
    </row>
    <row r="76" spans="1:6">
      <c r="A76" s="27"/>
      <c r="B76" s="37"/>
      <c r="C76" s="29"/>
      <c r="D76" s="26"/>
      <c r="E76" s="286"/>
      <c r="F76" s="286"/>
    </row>
    <row r="77" spans="1:6" ht="59.25" customHeight="1">
      <c r="A77" s="27" t="s">
        <v>49</v>
      </c>
      <c r="B77" s="135" t="s">
        <v>176</v>
      </c>
      <c r="C77" s="29"/>
      <c r="D77" s="26"/>
      <c r="E77" s="286"/>
      <c r="F77" s="286"/>
    </row>
    <row r="78" spans="1:6">
      <c r="A78" s="27"/>
      <c r="B78" s="135" t="s">
        <v>92</v>
      </c>
      <c r="C78" s="29" t="s">
        <v>33</v>
      </c>
      <c r="D78" s="26">
        <v>30</v>
      </c>
      <c r="E78" s="285">
        <v>0</v>
      </c>
      <c r="F78" s="285">
        <f>PRODUCT(D78,E78)</f>
        <v>0</v>
      </c>
    </row>
    <row r="79" spans="1:6">
      <c r="A79" s="27"/>
      <c r="B79" s="135"/>
      <c r="C79" s="29"/>
      <c r="D79" s="26"/>
      <c r="E79" s="285"/>
      <c r="F79" s="285"/>
    </row>
    <row r="80" spans="1:6">
      <c r="A80" s="27" t="s">
        <v>74</v>
      </c>
      <c r="B80" s="37" t="s">
        <v>35</v>
      </c>
      <c r="C80" s="29"/>
      <c r="D80" s="26"/>
      <c r="E80" s="286"/>
      <c r="F80" s="286"/>
    </row>
    <row r="81" spans="1:6">
      <c r="A81" s="27"/>
      <c r="B81" s="37" t="s">
        <v>93</v>
      </c>
      <c r="C81" s="29" t="s">
        <v>26</v>
      </c>
      <c r="D81" s="24">
        <f>2+2+3+2+1+1+3+1+3</f>
        <v>18</v>
      </c>
      <c r="E81" s="285">
        <v>0</v>
      </c>
      <c r="F81" s="285">
        <f t="shared" ref="F81" si="29">E81*D81</f>
        <v>0</v>
      </c>
    </row>
    <row r="82" spans="1:6">
      <c r="A82" s="27"/>
      <c r="B82" s="37"/>
      <c r="C82" s="29"/>
      <c r="D82" s="26"/>
      <c r="E82" s="286"/>
      <c r="F82" s="286"/>
    </row>
    <row r="83" spans="1:6" ht="33.75">
      <c r="A83" s="27" t="s">
        <v>77</v>
      </c>
      <c r="B83" s="135" t="s">
        <v>301</v>
      </c>
      <c r="C83" s="29" t="s">
        <v>26</v>
      </c>
      <c r="D83" s="26">
        <v>1</v>
      </c>
      <c r="E83" s="285">
        <v>0</v>
      </c>
      <c r="F83" s="285">
        <f t="shared" ref="F83" si="30">E83*D83</f>
        <v>0</v>
      </c>
    </row>
    <row r="84" spans="1:6">
      <c r="A84" s="27"/>
      <c r="B84" s="135"/>
      <c r="C84" s="29"/>
      <c r="D84" s="26"/>
      <c r="E84" s="286"/>
      <c r="F84" s="286"/>
    </row>
    <row r="85" spans="1:6" ht="22.5">
      <c r="A85" s="27" t="s">
        <v>79</v>
      </c>
      <c r="B85" s="135" t="s">
        <v>302</v>
      </c>
      <c r="C85" s="29" t="s">
        <v>26</v>
      </c>
      <c r="D85" s="26">
        <v>1</v>
      </c>
      <c r="E85" s="285">
        <v>0</v>
      </c>
      <c r="F85" s="285">
        <f t="shared" ref="F85" si="31">E85*D85</f>
        <v>0</v>
      </c>
    </row>
    <row r="86" spans="1:6">
      <c r="A86" s="27"/>
      <c r="B86" s="203"/>
      <c r="C86" s="29"/>
      <c r="D86" s="26"/>
      <c r="E86" s="285"/>
      <c r="F86" s="285"/>
    </row>
    <row r="87" spans="1:6" ht="45">
      <c r="A87" s="27" t="s">
        <v>80</v>
      </c>
      <c r="B87" s="149" t="s">
        <v>196</v>
      </c>
      <c r="C87" s="29"/>
      <c r="D87" s="26"/>
      <c r="E87" s="285"/>
      <c r="F87" s="285"/>
    </row>
    <row r="88" spans="1:6">
      <c r="A88" s="27"/>
      <c r="B88" s="203" t="s">
        <v>300</v>
      </c>
      <c r="C88" s="29" t="s">
        <v>33</v>
      </c>
      <c r="D88" s="26">
        <v>320</v>
      </c>
      <c r="E88" s="285">
        <v>0</v>
      </c>
      <c r="F88" s="285">
        <f t="shared" ref="F88:F90" si="32">E88*D88</f>
        <v>0</v>
      </c>
    </row>
    <row r="89" spans="1:6" ht="13.5" customHeight="1">
      <c r="A89" s="27"/>
      <c r="B89" s="203" t="s">
        <v>197</v>
      </c>
      <c r="C89" s="29" t="s">
        <v>33</v>
      </c>
      <c r="D89" s="26">
        <v>15</v>
      </c>
      <c r="E89" s="285">
        <v>0</v>
      </c>
      <c r="F89" s="285">
        <f t="shared" ref="F89" si="33">E89*D89</f>
        <v>0</v>
      </c>
    </row>
    <row r="90" spans="1:6" ht="13.5" customHeight="1">
      <c r="A90" s="27"/>
      <c r="B90" s="203" t="s">
        <v>94</v>
      </c>
      <c r="C90" s="29" t="s">
        <v>33</v>
      </c>
      <c r="D90" s="26">
        <v>20</v>
      </c>
      <c r="E90" s="285">
        <v>0</v>
      </c>
      <c r="F90" s="285">
        <f t="shared" si="32"/>
        <v>0</v>
      </c>
    </row>
    <row r="91" spans="1:6" ht="12.75" customHeight="1">
      <c r="A91" s="27"/>
      <c r="B91" s="203"/>
      <c r="C91" s="29"/>
      <c r="D91" s="26"/>
      <c r="E91" s="286"/>
      <c r="F91" s="286"/>
    </row>
    <row r="92" spans="1:6" ht="33.75">
      <c r="A92" s="27" t="s">
        <v>81</v>
      </c>
      <c r="B92" s="203" t="s">
        <v>95</v>
      </c>
      <c r="C92" s="29"/>
      <c r="D92" s="26"/>
      <c r="E92" s="286"/>
      <c r="F92" s="286"/>
    </row>
    <row r="93" spans="1:6">
      <c r="A93" s="27"/>
      <c r="B93" s="203" t="s">
        <v>96</v>
      </c>
      <c r="C93" s="29" t="s">
        <v>26</v>
      </c>
      <c r="D93" s="26">
        <v>20</v>
      </c>
      <c r="E93" s="285">
        <v>0</v>
      </c>
      <c r="F93" s="285">
        <f t="shared" ref="F93" si="34">E93*D93</f>
        <v>0</v>
      </c>
    </row>
    <row r="94" spans="1:6" ht="12" customHeight="1">
      <c r="A94" s="27"/>
      <c r="B94" s="203"/>
      <c r="C94" s="29"/>
      <c r="D94" s="26"/>
      <c r="E94" s="286"/>
      <c r="F94" s="286"/>
    </row>
    <row r="95" spans="1:6">
      <c r="A95" s="27" t="s">
        <v>82</v>
      </c>
      <c r="B95" s="203" t="s">
        <v>97</v>
      </c>
      <c r="C95" s="29" t="s">
        <v>26</v>
      </c>
      <c r="D95" s="26">
        <v>10</v>
      </c>
      <c r="E95" s="285">
        <v>0</v>
      </c>
      <c r="F95" s="285">
        <f t="shared" ref="F95" si="35">E95*D95</f>
        <v>0</v>
      </c>
    </row>
    <row r="96" spans="1:6">
      <c r="A96" s="27"/>
      <c r="B96" s="203"/>
      <c r="C96" s="29"/>
      <c r="D96" s="26"/>
      <c r="E96" s="286"/>
      <c r="F96" s="286"/>
    </row>
    <row r="97" spans="1:6">
      <c r="A97" s="27" t="s">
        <v>84</v>
      </c>
      <c r="B97" s="37" t="s">
        <v>98</v>
      </c>
      <c r="C97" s="29" t="s">
        <v>26</v>
      </c>
      <c r="D97" s="26">
        <v>1</v>
      </c>
      <c r="E97" s="285">
        <v>0</v>
      </c>
      <c r="F97" s="285">
        <f t="shared" ref="F97" si="36">E97*D97</f>
        <v>0</v>
      </c>
    </row>
    <row r="98" spans="1:6">
      <c r="A98" s="27"/>
      <c r="B98" s="151"/>
      <c r="C98" s="29"/>
      <c r="D98" s="26"/>
      <c r="E98" s="285"/>
      <c r="F98" s="285"/>
    </row>
    <row r="99" spans="1:6" s="87" customFormat="1" ht="11.25">
      <c r="A99" s="27" t="s">
        <v>86</v>
      </c>
      <c r="B99" s="135" t="s">
        <v>99</v>
      </c>
      <c r="C99" s="29"/>
      <c r="D99" s="29"/>
      <c r="E99" s="285"/>
      <c r="F99" s="285"/>
    </row>
    <row r="100" spans="1:6">
      <c r="A100" s="27"/>
      <c r="B100" s="151" t="s">
        <v>270</v>
      </c>
      <c r="C100" s="29" t="s">
        <v>26</v>
      </c>
      <c r="D100" s="26">
        <f>9+3</f>
        <v>12</v>
      </c>
      <c r="E100" s="285">
        <v>0</v>
      </c>
      <c r="F100" s="285">
        <f t="shared" ref="F100" si="37">E100*D100</f>
        <v>0</v>
      </c>
    </row>
    <row r="101" spans="1:6">
      <c r="A101" s="27"/>
      <c r="B101" s="37"/>
      <c r="C101" s="29"/>
      <c r="D101" s="26"/>
      <c r="E101" s="285"/>
      <c r="F101" s="285"/>
    </row>
    <row r="102" spans="1:6" s="7" customFormat="1">
      <c r="A102" s="22" t="s">
        <v>87</v>
      </c>
      <c r="B102" s="23" t="s">
        <v>269</v>
      </c>
      <c r="C102" s="29" t="s">
        <v>33</v>
      </c>
      <c r="D102" s="25">
        <f>9+6+2.5+2.5+3*2.5+1.5+3*1.5+1+2.5+5+2.5</f>
        <v>44.5</v>
      </c>
      <c r="E102" s="285">
        <v>0</v>
      </c>
      <c r="F102" s="285">
        <f t="shared" ref="F102" si="38">E102*D102</f>
        <v>0</v>
      </c>
    </row>
    <row r="103" spans="1:6">
      <c r="A103" s="45"/>
      <c r="B103" s="46"/>
      <c r="C103" s="204"/>
      <c r="D103" s="26"/>
      <c r="E103" s="286"/>
      <c r="F103" s="286"/>
    </row>
    <row r="104" spans="1:6">
      <c r="A104" s="27"/>
      <c r="B104" s="38" t="s">
        <v>100</v>
      </c>
      <c r="C104" s="29"/>
      <c r="D104" s="205"/>
      <c r="E104" s="287"/>
      <c r="F104" s="287">
        <f>SUM(F6:F102)</f>
        <v>0</v>
      </c>
    </row>
  </sheetData>
  <pageMargins left="0.70866141732283505" right="0.70866141732283505" top="0.74803149606299202" bottom="0.74803149606299202" header="0.31496062992126" footer="0.31496062992126"/>
  <pageSetup paperSize="9" scale="77" orientation="portrait" r:id="rId1"/>
  <headerFooter>
    <oddFooter>&amp;C&amp;A&amp;R&amp;P/&amp;N</oddFooter>
  </headerFooter>
  <rowBreaks count="1" manualBreakCount="1">
    <brk id="48"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5"/>
  <dimension ref="A1:G36"/>
  <sheetViews>
    <sheetView view="pageBreakPreview" topLeftCell="A21" zoomScale="120" zoomScaleNormal="100" workbookViewId="0">
      <selection activeCell="F36" sqref="F36"/>
    </sheetView>
  </sheetViews>
  <sheetFormatPr defaultColWidth="9.140625" defaultRowHeight="11.25"/>
  <cols>
    <col min="1" max="1" width="8" style="26" customWidth="1"/>
    <col min="2" max="2" width="51.140625" style="26" customWidth="1"/>
    <col min="3" max="3" width="8.28515625" style="24" customWidth="1"/>
    <col min="4" max="4" width="9.7109375" style="26" customWidth="1"/>
    <col min="5" max="5" width="11.28515625" style="14" customWidth="1"/>
    <col min="6" max="6" width="12.85546875" style="14" customWidth="1"/>
    <col min="7" max="16384" width="9.140625" style="26"/>
  </cols>
  <sheetData>
    <row r="1" spans="1:6" s="29" customFormat="1">
      <c r="A1" s="27" t="s">
        <v>101</v>
      </c>
      <c r="B1" s="27" t="s">
        <v>102</v>
      </c>
      <c r="C1" s="24" t="s">
        <v>103</v>
      </c>
      <c r="D1" s="29" t="s">
        <v>104</v>
      </c>
      <c r="E1" s="36" t="s">
        <v>105</v>
      </c>
      <c r="F1" s="36" t="s">
        <v>106</v>
      </c>
    </row>
    <row r="2" spans="1:6" s="29" customFormat="1">
      <c r="A2" s="27"/>
      <c r="B2" s="27"/>
      <c r="C2" s="24"/>
      <c r="E2" s="36"/>
      <c r="F2" s="36"/>
    </row>
    <row r="3" spans="1:6">
      <c r="A3" s="18" t="s">
        <v>15</v>
      </c>
      <c r="B3" s="240" t="s">
        <v>107</v>
      </c>
      <c r="D3" s="24"/>
    </row>
    <row r="4" spans="1:6">
      <c r="A4" s="18"/>
      <c r="B4" s="240"/>
      <c r="D4" s="24"/>
    </row>
    <row r="5" spans="1:6" s="7" customFormat="1" ht="45">
      <c r="A5" s="12" t="s">
        <v>25</v>
      </c>
      <c r="B5" s="127" t="s">
        <v>317</v>
      </c>
      <c r="C5" s="223"/>
      <c r="D5" s="224"/>
      <c r="E5" s="241"/>
      <c r="F5" s="241" t="s">
        <v>108</v>
      </c>
    </row>
    <row r="6" spans="1:6" s="7" customFormat="1" ht="14.25" customHeight="1">
      <c r="A6" s="12"/>
      <c r="B6" s="198" t="s">
        <v>109</v>
      </c>
      <c r="C6" s="223" t="s">
        <v>37</v>
      </c>
      <c r="D6" s="224">
        <v>1</v>
      </c>
      <c r="E6" s="17">
        <v>0</v>
      </c>
      <c r="F6" s="17">
        <f t="shared" ref="F6" si="0">PRODUCT(D6,E6)</f>
        <v>0</v>
      </c>
    </row>
    <row r="7" spans="1:6" s="7" customFormat="1" ht="15">
      <c r="A7" s="12"/>
      <c r="B7" s="198" t="s">
        <v>201</v>
      </c>
      <c r="C7" s="223" t="s">
        <v>26</v>
      </c>
      <c r="D7" s="224">
        <v>1</v>
      </c>
      <c r="E7" s="17">
        <v>0</v>
      </c>
      <c r="F7" s="17">
        <f t="shared" ref="F7:F10" si="1">PRODUCT(D7,E7)</f>
        <v>0</v>
      </c>
    </row>
    <row r="8" spans="1:6">
      <c r="A8" s="27"/>
      <c r="B8" s="178" t="s">
        <v>307</v>
      </c>
      <c r="C8" s="160" t="s">
        <v>26</v>
      </c>
      <c r="D8" s="235">
        <v>1</v>
      </c>
      <c r="E8" s="14">
        <v>0</v>
      </c>
      <c r="F8" s="14">
        <f t="shared" si="1"/>
        <v>0</v>
      </c>
    </row>
    <row r="9" spans="1:6" ht="22.5">
      <c r="A9" s="27"/>
      <c r="B9" s="120" t="s">
        <v>310</v>
      </c>
      <c r="C9" s="160" t="s">
        <v>26</v>
      </c>
      <c r="D9" s="235">
        <v>1</v>
      </c>
      <c r="E9" s="212">
        <v>0</v>
      </c>
      <c r="F9" s="212">
        <f t="shared" si="1"/>
        <v>0</v>
      </c>
    </row>
    <row r="10" spans="1:6" s="7" customFormat="1" ht="22.5">
      <c r="A10" s="12"/>
      <c r="B10" s="198" t="s">
        <v>311</v>
      </c>
      <c r="C10" s="223" t="s">
        <v>26</v>
      </c>
      <c r="D10" s="224">
        <v>2</v>
      </c>
      <c r="E10" s="17">
        <v>0</v>
      </c>
      <c r="F10" s="17">
        <f t="shared" si="1"/>
        <v>0</v>
      </c>
    </row>
    <row r="11" spans="1:6" s="7" customFormat="1" ht="22.5">
      <c r="A11" s="12"/>
      <c r="B11" s="198" t="s">
        <v>110</v>
      </c>
      <c r="C11" s="223" t="s">
        <v>26</v>
      </c>
      <c r="D11" s="224">
        <v>5</v>
      </c>
      <c r="E11" s="17">
        <v>0</v>
      </c>
      <c r="F11" s="17">
        <f t="shared" ref="F11:F17" si="2">PRODUCT(D11,E11)</f>
        <v>0</v>
      </c>
    </row>
    <row r="12" spans="1:6" s="7" customFormat="1" ht="22.5">
      <c r="A12" s="12"/>
      <c r="B12" s="198" t="s">
        <v>111</v>
      </c>
      <c r="C12" s="223" t="s">
        <v>26</v>
      </c>
      <c r="D12" s="224">
        <v>9</v>
      </c>
      <c r="E12" s="17">
        <v>0</v>
      </c>
      <c r="F12" s="17">
        <f t="shared" si="2"/>
        <v>0</v>
      </c>
    </row>
    <row r="13" spans="1:6" s="7" customFormat="1" ht="22.5">
      <c r="A13" s="12"/>
      <c r="B13" s="198" t="s">
        <v>112</v>
      </c>
      <c r="C13" s="223" t="s">
        <v>26</v>
      </c>
      <c r="D13" s="224">
        <v>33</v>
      </c>
      <c r="E13" s="17">
        <v>0</v>
      </c>
      <c r="F13" s="17">
        <f t="shared" si="2"/>
        <v>0</v>
      </c>
    </row>
    <row r="14" spans="1:6" s="7" customFormat="1" ht="22.5">
      <c r="A14" s="12"/>
      <c r="B14" s="198" t="s">
        <v>113</v>
      </c>
      <c r="C14" s="223" t="s">
        <v>26</v>
      </c>
      <c r="D14" s="224">
        <v>1</v>
      </c>
      <c r="E14" s="17">
        <v>0</v>
      </c>
      <c r="F14" s="17">
        <f t="shared" si="2"/>
        <v>0</v>
      </c>
    </row>
    <row r="15" spans="1:6" s="7" customFormat="1" ht="14.25" customHeight="1">
      <c r="A15" s="12"/>
      <c r="B15" s="163" t="s">
        <v>312</v>
      </c>
      <c r="C15" s="233" t="s">
        <v>26</v>
      </c>
      <c r="D15" s="234">
        <v>1</v>
      </c>
      <c r="E15" s="17">
        <v>0</v>
      </c>
      <c r="F15" s="17">
        <f t="shared" si="2"/>
        <v>0</v>
      </c>
    </row>
    <row r="16" spans="1:6" s="7" customFormat="1" ht="14.25" customHeight="1">
      <c r="A16" s="12"/>
      <c r="B16" s="120" t="s">
        <v>313</v>
      </c>
      <c r="C16" s="160" t="s">
        <v>26</v>
      </c>
      <c r="D16" s="235">
        <v>2</v>
      </c>
      <c r="E16" s="14">
        <v>0</v>
      </c>
      <c r="F16" s="14">
        <f t="shared" si="2"/>
        <v>0</v>
      </c>
    </row>
    <row r="17" spans="1:7" ht="22.5">
      <c r="A17" s="27"/>
      <c r="B17" s="127" t="s">
        <v>314</v>
      </c>
      <c r="C17" s="218" t="s">
        <v>26</v>
      </c>
      <c r="D17" s="236">
        <v>2</v>
      </c>
      <c r="E17" s="14">
        <v>0</v>
      </c>
      <c r="F17" s="14">
        <f t="shared" si="2"/>
        <v>0</v>
      </c>
    </row>
    <row r="18" spans="1:7" s="7" customFormat="1" ht="14.25" customHeight="1">
      <c r="A18" s="12"/>
      <c r="B18" s="198" t="s">
        <v>315</v>
      </c>
      <c r="C18" s="223"/>
      <c r="D18" s="224"/>
      <c r="E18" s="17"/>
      <c r="F18" s="17"/>
    </row>
    <row r="19" spans="1:7" s="232" customFormat="1" ht="56.25">
      <c r="A19" s="225"/>
      <c r="B19" s="226" t="s">
        <v>308</v>
      </c>
      <c r="C19" s="229" t="s">
        <v>26</v>
      </c>
      <c r="D19" s="227">
        <v>1</v>
      </c>
      <c r="E19" s="228">
        <v>0</v>
      </c>
      <c r="F19" s="228">
        <v>0</v>
      </c>
    </row>
    <row r="20" spans="1:7" s="232" customFormat="1">
      <c r="A20" s="225"/>
      <c r="B20" s="226" t="s">
        <v>309</v>
      </c>
      <c r="C20" s="229" t="s">
        <v>26</v>
      </c>
      <c r="D20" s="227">
        <v>1</v>
      </c>
      <c r="E20" s="228">
        <v>0</v>
      </c>
      <c r="F20" s="228">
        <v>0</v>
      </c>
    </row>
    <row r="21" spans="1:7" s="7" customFormat="1" ht="22.5">
      <c r="A21" s="12"/>
      <c r="B21" s="198" t="s">
        <v>111</v>
      </c>
      <c r="C21" s="223" t="s">
        <v>26</v>
      </c>
      <c r="D21" s="224">
        <v>5</v>
      </c>
      <c r="E21" s="17">
        <v>0</v>
      </c>
      <c r="F21" s="17">
        <f t="shared" ref="F21:F23" si="3">PRODUCT(D21,E21)</f>
        <v>0</v>
      </c>
    </row>
    <row r="22" spans="1:7" s="7" customFormat="1" ht="22.5">
      <c r="A22" s="12"/>
      <c r="B22" s="198" t="s">
        <v>112</v>
      </c>
      <c r="C22" s="223" t="s">
        <v>26</v>
      </c>
      <c r="D22" s="224">
        <v>14</v>
      </c>
      <c r="E22" s="17">
        <v>0</v>
      </c>
      <c r="F22" s="17">
        <f t="shared" si="3"/>
        <v>0</v>
      </c>
    </row>
    <row r="23" spans="1:7" s="7" customFormat="1" ht="14.25" customHeight="1">
      <c r="A23" s="12"/>
      <c r="B23" s="163" t="s">
        <v>312</v>
      </c>
      <c r="C23" s="233" t="s">
        <v>26</v>
      </c>
      <c r="D23" s="234">
        <v>1</v>
      </c>
      <c r="E23" s="17">
        <v>0</v>
      </c>
      <c r="F23" s="17">
        <f t="shared" si="3"/>
        <v>0</v>
      </c>
    </row>
    <row r="24" spans="1:7" s="7" customFormat="1" ht="14.25" customHeight="1">
      <c r="A24" s="12"/>
      <c r="B24" s="198" t="s">
        <v>114</v>
      </c>
      <c r="C24" s="223"/>
      <c r="D24" s="224"/>
      <c r="E24" s="17"/>
      <c r="F24" s="17"/>
    </row>
    <row r="25" spans="1:7" s="7" customFormat="1" ht="14.25" customHeight="1">
      <c r="A25" s="12"/>
      <c r="B25" s="198" t="s">
        <v>115</v>
      </c>
      <c r="C25" s="223" t="s">
        <v>37</v>
      </c>
      <c r="D25" s="224">
        <v>1</v>
      </c>
      <c r="E25" s="17">
        <v>0</v>
      </c>
      <c r="F25" s="17">
        <f t="shared" ref="F25:F30" si="4">PRODUCT(D25,E25)</f>
        <v>0</v>
      </c>
    </row>
    <row r="26" spans="1:7" s="7" customFormat="1" ht="14.25" customHeight="1">
      <c r="A26" s="12"/>
      <c r="B26" s="198" t="s">
        <v>116</v>
      </c>
      <c r="C26" s="223" t="s">
        <v>26</v>
      </c>
      <c r="D26" s="224">
        <v>1</v>
      </c>
      <c r="E26" s="17">
        <v>0</v>
      </c>
      <c r="F26" s="17">
        <f t="shared" si="4"/>
        <v>0</v>
      </c>
    </row>
    <row r="27" spans="1:7" s="7" customFormat="1" ht="14.25" customHeight="1">
      <c r="A27" s="12"/>
      <c r="B27" s="198" t="s">
        <v>117</v>
      </c>
      <c r="C27" s="223" t="s">
        <v>26</v>
      </c>
      <c r="D27" s="224">
        <v>2</v>
      </c>
      <c r="E27" s="17">
        <v>0</v>
      </c>
      <c r="F27" s="17">
        <f t="shared" si="4"/>
        <v>0</v>
      </c>
    </row>
    <row r="28" spans="1:7" s="7" customFormat="1" ht="14.25" customHeight="1">
      <c r="A28" s="12"/>
      <c r="B28" s="198" t="s">
        <v>118</v>
      </c>
      <c r="C28" s="223" t="s">
        <v>37</v>
      </c>
      <c r="D28" s="224">
        <v>1</v>
      </c>
      <c r="E28" s="17">
        <v>0</v>
      </c>
      <c r="F28" s="17">
        <f t="shared" si="4"/>
        <v>0</v>
      </c>
    </row>
    <row r="29" spans="1:7" s="7" customFormat="1" ht="14.25" customHeight="1">
      <c r="A29" s="12"/>
      <c r="B29" s="198" t="s">
        <v>119</v>
      </c>
      <c r="C29" s="223" t="s">
        <v>37</v>
      </c>
      <c r="D29" s="224">
        <v>1</v>
      </c>
      <c r="E29" s="17">
        <v>0</v>
      </c>
      <c r="F29" s="17">
        <f t="shared" si="4"/>
        <v>0</v>
      </c>
    </row>
    <row r="30" spans="1:7" s="7" customFormat="1" ht="14.25" customHeight="1">
      <c r="A30" s="12"/>
      <c r="B30" s="237" t="s">
        <v>120</v>
      </c>
      <c r="C30" s="238" t="s">
        <v>108</v>
      </c>
      <c r="D30" s="239">
        <v>1</v>
      </c>
      <c r="E30" s="190">
        <v>0</v>
      </c>
      <c r="F30" s="190">
        <f t="shared" si="4"/>
        <v>0</v>
      </c>
    </row>
    <row r="31" spans="1:7" s="7" customFormat="1" ht="14.25" customHeight="1">
      <c r="A31" s="12"/>
      <c r="B31" s="217" t="s">
        <v>316</v>
      </c>
      <c r="C31" s="223" t="s">
        <v>37</v>
      </c>
      <c r="D31" s="236">
        <v>1</v>
      </c>
      <c r="E31" s="14">
        <f>SUM(F6:F30)</f>
        <v>0</v>
      </c>
      <c r="F31" s="14">
        <f>PRODUCT(D31,E31)</f>
        <v>0</v>
      </c>
    </row>
    <row r="32" spans="1:7" s="7" customFormat="1" ht="15">
      <c r="A32" s="27"/>
      <c r="B32" s="217"/>
      <c r="C32" s="230"/>
      <c r="D32" s="219"/>
      <c r="E32" s="14"/>
      <c r="F32" s="14"/>
      <c r="G32" s="212"/>
    </row>
    <row r="33" spans="1:6" s="10" customFormat="1" ht="33.75">
      <c r="A33" s="12" t="s">
        <v>27</v>
      </c>
      <c r="B33" s="203" t="s">
        <v>306</v>
      </c>
      <c r="C33" s="13" t="s">
        <v>26</v>
      </c>
      <c r="D33" s="13">
        <v>1</v>
      </c>
      <c r="E33" s="14">
        <v>0</v>
      </c>
      <c r="F33" s="14">
        <f t="shared" ref="F33" si="5">D33*E33</f>
        <v>0</v>
      </c>
    </row>
    <row r="34" spans="1:6">
      <c r="A34" s="27"/>
      <c r="B34" s="220"/>
      <c r="C34" s="231"/>
      <c r="D34" s="221"/>
      <c r="E34" s="48"/>
      <c r="F34" s="48"/>
    </row>
    <row r="35" spans="1:6">
      <c r="A35" s="222"/>
      <c r="B35" s="38" t="s">
        <v>121</v>
      </c>
      <c r="D35" s="24"/>
      <c r="F35" s="49">
        <f>F31+F33</f>
        <v>0</v>
      </c>
    </row>
    <row r="36" spans="1:6">
      <c r="A36" s="27"/>
    </row>
  </sheetData>
  <pageMargins left="0.70866141732283505" right="0.70866141732283505" top="0.74803149606299202" bottom="0.74803149606299202" header="0.31496062992126" footer="0.31496062992126"/>
  <pageSetup paperSize="9" scale="58" orientation="portrait" r:id="rId1"/>
  <headerFooter>
    <oddFooter>&amp;C&amp;A&amp;R&amp;P/&amp;N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6"/>
  <dimension ref="A1:L61"/>
  <sheetViews>
    <sheetView view="pageBreakPreview" topLeftCell="A19" zoomScale="115" zoomScaleNormal="100" workbookViewId="0">
      <selection activeCell="E26" sqref="E26"/>
    </sheetView>
  </sheetViews>
  <sheetFormatPr defaultColWidth="9.140625" defaultRowHeight="11.25"/>
  <cols>
    <col min="1" max="1" width="8" style="79" customWidth="1"/>
    <col min="2" max="2" width="51.140625" style="85" customWidth="1"/>
    <col min="3" max="3" width="8.28515625" style="80" customWidth="1"/>
    <col min="4" max="4" width="9.7109375" style="82" customWidth="1"/>
    <col min="5" max="5" width="11.28515625" style="83" customWidth="1"/>
    <col min="6" max="6" width="12.85546875" style="83" customWidth="1"/>
    <col min="7" max="8" width="9.140625" style="87"/>
    <col min="9" max="9" width="2.28515625" style="87" customWidth="1"/>
    <col min="10" max="10" width="34.7109375" style="87" customWidth="1"/>
    <col min="11" max="11" width="43.28515625" style="87" customWidth="1"/>
    <col min="12" max="16384" width="9.140625" style="87"/>
  </cols>
  <sheetData>
    <row r="1" spans="1:7" s="80" customFormat="1">
      <c r="A1" s="27" t="s">
        <v>101</v>
      </c>
      <c r="B1" s="27" t="s">
        <v>102</v>
      </c>
      <c r="C1" s="29" t="s">
        <v>103</v>
      </c>
      <c r="D1" s="29" t="s">
        <v>104</v>
      </c>
      <c r="E1" s="212" t="s">
        <v>105</v>
      </c>
      <c r="F1" s="212" t="s">
        <v>106</v>
      </c>
    </row>
    <row r="2" spans="1:7" s="80" customFormat="1">
      <c r="A2" s="27"/>
      <c r="B2" s="27"/>
      <c r="C2" s="29"/>
      <c r="D2" s="29"/>
      <c r="E2" s="212"/>
      <c r="F2" s="212"/>
    </row>
    <row r="3" spans="1:7">
      <c r="A3" s="18" t="s">
        <v>16</v>
      </c>
      <c r="B3" s="38" t="s">
        <v>122</v>
      </c>
      <c r="C3" s="29"/>
      <c r="D3" s="24"/>
      <c r="E3" s="14"/>
      <c r="F3" s="14"/>
    </row>
    <row r="4" spans="1:7">
      <c r="A4" s="18"/>
      <c r="B4" s="38" t="s">
        <v>54</v>
      </c>
      <c r="C4" s="29"/>
      <c r="D4" s="24"/>
      <c r="E4" s="14"/>
      <c r="F4" s="14"/>
    </row>
    <row r="5" spans="1:7">
      <c r="A5" s="27"/>
      <c r="B5" s="37"/>
      <c r="C5" s="29"/>
      <c r="D5" s="24"/>
      <c r="E5" s="14"/>
      <c r="F5" s="14"/>
    </row>
    <row r="6" spans="1:7" ht="45">
      <c r="A6" s="27" t="s">
        <v>25</v>
      </c>
      <c r="B6" s="217" t="s">
        <v>318</v>
      </c>
      <c r="C6" s="210"/>
      <c r="D6" s="211"/>
      <c r="E6" s="14"/>
      <c r="F6" s="14"/>
    </row>
    <row r="7" spans="1:7">
      <c r="A7" s="27"/>
      <c r="B7" s="217" t="s">
        <v>123</v>
      </c>
      <c r="C7" s="210" t="s">
        <v>26</v>
      </c>
      <c r="D7" s="211">
        <v>1</v>
      </c>
      <c r="E7" s="212">
        <v>0</v>
      </c>
      <c r="F7" s="212">
        <f t="shared" ref="F7:F11" si="0">PRODUCT(D7,E7)</f>
        <v>0</v>
      </c>
    </row>
    <row r="8" spans="1:7">
      <c r="A8" s="27"/>
      <c r="B8" s="26" t="s">
        <v>127</v>
      </c>
      <c r="C8" s="210" t="s">
        <v>26</v>
      </c>
      <c r="D8" s="211">
        <v>3</v>
      </c>
      <c r="E8" s="212">
        <v>0</v>
      </c>
      <c r="F8" s="212">
        <f>PRODUCT(D8,E8)</f>
        <v>0</v>
      </c>
    </row>
    <row r="9" spans="1:7">
      <c r="A9" s="27"/>
      <c r="B9" s="26" t="s">
        <v>124</v>
      </c>
      <c r="C9" s="29" t="s">
        <v>26</v>
      </c>
      <c r="D9" s="211">
        <v>1</v>
      </c>
      <c r="E9" s="212">
        <v>0</v>
      </c>
      <c r="F9" s="212">
        <f t="shared" si="0"/>
        <v>0</v>
      </c>
    </row>
    <row r="10" spans="1:7">
      <c r="A10" s="27"/>
      <c r="B10" s="217" t="s">
        <v>125</v>
      </c>
      <c r="C10" s="210" t="s">
        <v>26</v>
      </c>
      <c r="D10" s="211">
        <v>1</v>
      </c>
      <c r="E10" s="212">
        <v>0</v>
      </c>
      <c r="F10" s="212">
        <f t="shared" si="0"/>
        <v>0</v>
      </c>
    </row>
    <row r="11" spans="1:7">
      <c r="A11" s="27"/>
      <c r="B11" s="26" t="s">
        <v>126</v>
      </c>
      <c r="C11" s="210" t="s">
        <v>26</v>
      </c>
      <c r="D11" s="211">
        <v>20</v>
      </c>
      <c r="E11" s="212">
        <v>0</v>
      </c>
      <c r="F11" s="212">
        <f t="shared" si="0"/>
        <v>0</v>
      </c>
    </row>
    <row r="12" spans="1:7">
      <c r="A12" s="27"/>
      <c r="B12" s="26" t="s">
        <v>128</v>
      </c>
      <c r="C12" s="210" t="s">
        <v>26</v>
      </c>
      <c r="D12" s="211">
        <v>1</v>
      </c>
      <c r="E12" s="212">
        <v>0</v>
      </c>
      <c r="F12" s="212">
        <f t="shared" ref="F12:F14" si="1">PRODUCT(D12,E12)</f>
        <v>0</v>
      </c>
    </row>
    <row r="13" spans="1:7">
      <c r="A13" s="27"/>
      <c r="B13" s="26" t="s">
        <v>129</v>
      </c>
      <c r="C13" s="210" t="s">
        <v>26</v>
      </c>
      <c r="D13" s="211">
        <v>1</v>
      </c>
      <c r="E13" s="212">
        <v>0</v>
      </c>
      <c r="F13" s="212">
        <f t="shared" si="1"/>
        <v>0</v>
      </c>
    </row>
    <row r="14" spans="1:7">
      <c r="A14" s="27"/>
      <c r="B14" s="242" t="s">
        <v>130</v>
      </c>
      <c r="C14" s="243" t="s">
        <v>26</v>
      </c>
      <c r="D14" s="244">
        <v>1</v>
      </c>
      <c r="E14" s="245">
        <v>0</v>
      </c>
      <c r="F14" s="245">
        <f t="shared" si="1"/>
        <v>0</v>
      </c>
    </row>
    <row r="15" spans="1:7">
      <c r="A15" s="27"/>
      <c r="B15" s="217" t="s">
        <v>159</v>
      </c>
      <c r="C15" s="210" t="s">
        <v>37</v>
      </c>
      <c r="D15" s="211">
        <v>1</v>
      </c>
      <c r="E15" s="14">
        <f>SUM(F7:F14)</f>
        <v>0</v>
      </c>
      <c r="F15" s="14">
        <f>D15*E15</f>
        <v>0</v>
      </c>
      <c r="G15" s="83"/>
    </row>
    <row r="16" spans="1:7">
      <c r="A16" s="27"/>
      <c r="B16" s="127"/>
      <c r="C16" s="29"/>
      <c r="D16" s="24"/>
      <c r="E16" s="14"/>
      <c r="F16" s="14"/>
    </row>
    <row r="17" spans="1:12" ht="33.75">
      <c r="A17" s="27" t="s">
        <v>27</v>
      </c>
      <c r="B17" s="127" t="s">
        <v>246</v>
      </c>
      <c r="C17" s="29" t="s">
        <v>26</v>
      </c>
      <c r="D17" s="24">
        <v>1</v>
      </c>
      <c r="E17" s="14">
        <v>0</v>
      </c>
      <c r="F17" s="14">
        <f>PRODUCT(D17,E17)</f>
        <v>0</v>
      </c>
    </row>
    <row r="18" spans="1:12">
      <c r="A18" s="27"/>
      <c r="B18" s="127"/>
      <c r="C18" s="29"/>
      <c r="D18" s="24"/>
      <c r="E18" s="14"/>
      <c r="F18" s="14"/>
    </row>
    <row r="19" spans="1:12" ht="33.75">
      <c r="A19" s="27" t="s">
        <v>28</v>
      </c>
      <c r="B19" s="127" t="s">
        <v>175</v>
      </c>
      <c r="C19" s="29" t="s">
        <v>26</v>
      </c>
      <c r="D19" s="24">
        <v>1</v>
      </c>
      <c r="E19" s="14">
        <v>0</v>
      </c>
      <c r="F19" s="14">
        <f>PRODUCT(D19,E19)</f>
        <v>0</v>
      </c>
    </row>
    <row r="20" spans="1:12">
      <c r="A20" s="27"/>
      <c r="B20" s="127"/>
      <c r="C20" s="29"/>
      <c r="D20" s="24"/>
      <c r="E20" s="14"/>
      <c r="F20" s="14"/>
    </row>
    <row r="21" spans="1:12" ht="33.75">
      <c r="A21" s="27" t="s">
        <v>30</v>
      </c>
      <c r="B21" s="127" t="s">
        <v>174</v>
      </c>
      <c r="C21" s="29" t="s">
        <v>26</v>
      </c>
      <c r="D21" s="24">
        <v>9</v>
      </c>
      <c r="E21" s="14">
        <v>0</v>
      </c>
      <c r="F21" s="14">
        <f>PRODUCT(D21,E21)</f>
        <v>0</v>
      </c>
    </row>
    <row r="22" spans="1:12">
      <c r="A22" s="27"/>
      <c r="B22" s="120"/>
      <c r="C22" s="29"/>
      <c r="D22" s="24"/>
      <c r="E22" s="14"/>
      <c r="F22" s="14"/>
    </row>
    <row r="23" spans="1:12">
      <c r="A23" s="27" t="s">
        <v>30</v>
      </c>
      <c r="B23" s="37" t="s">
        <v>131</v>
      </c>
      <c r="C23" s="29" t="s">
        <v>26</v>
      </c>
      <c r="D23" s="24">
        <v>2</v>
      </c>
      <c r="E23" s="14">
        <v>0</v>
      </c>
      <c r="F23" s="14">
        <f t="shared" ref="F23" si="2">E23*D23</f>
        <v>0</v>
      </c>
      <c r="I23" s="96"/>
      <c r="J23" s="86"/>
      <c r="K23" s="97"/>
      <c r="L23" s="97"/>
    </row>
    <row r="24" spans="1:12">
      <c r="A24" s="27"/>
      <c r="B24" s="120"/>
      <c r="C24" s="128"/>
      <c r="D24" s="120"/>
      <c r="E24" s="14"/>
      <c r="F24" s="14"/>
    </row>
    <row r="25" spans="1:12" ht="21" customHeight="1">
      <c r="A25" s="27" t="s">
        <v>31</v>
      </c>
      <c r="B25" s="26" t="s">
        <v>132</v>
      </c>
      <c r="C25" s="29" t="s">
        <v>26</v>
      </c>
      <c r="D25" s="25">
        <v>20</v>
      </c>
      <c r="E25" s="14">
        <v>0</v>
      </c>
      <c r="F25" s="14">
        <f t="shared" ref="F25" si="3">E25*D25</f>
        <v>0</v>
      </c>
      <c r="I25" s="96"/>
      <c r="J25" s="86"/>
      <c r="K25" s="97"/>
      <c r="L25" s="97"/>
    </row>
    <row r="26" spans="1:12">
      <c r="A26" s="27"/>
      <c r="B26" s="26"/>
      <c r="C26" s="29"/>
      <c r="D26" s="25"/>
      <c r="E26" s="14"/>
      <c r="F26" s="14"/>
      <c r="I26" s="96"/>
      <c r="J26" s="86"/>
      <c r="K26" s="97"/>
      <c r="L26" s="97"/>
    </row>
    <row r="27" spans="1:12">
      <c r="A27" s="27" t="s">
        <v>32</v>
      </c>
      <c r="B27" s="26" t="s">
        <v>133</v>
      </c>
      <c r="C27" s="29" t="s">
        <v>26</v>
      </c>
      <c r="D27" s="25">
        <v>20</v>
      </c>
      <c r="E27" s="14">
        <v>0</v>
      </c>
      <c r="F27" s="14">
        <f t="shared" ref="F27" si="4">E27*D27</f>
        <v>0</v>
      </c>
      <c r="I27" s="96"/>
      <c r="J27" s="86"/>
      <c r="K27" s="97"/>
      <c r="L27" s="97"/>
    </row>
    <row r="28" spans="1:12">
      <c r="A28" s="66"/>
      <c r="B28" s="68"/>
      <c r="C28" s="51"/>
      <c r="D28" s="67"/>
      <c r="E28" s="65"/>
      <c r="F28" s="65"/>
      <c r="I28" s="96"/>
      <c r="J28" s="86"/>
      <c r="K28" s="97"/>
      <c r="L28" s="97"/>
    </row>
    <row r="29" spans="1:12" ht="45">
      <c r="A29" s="66" t="s">
        <v>34</v>
      </c>
      <c r="B29" s="120" t="s">
        <v>277</v>
      </c>
      <c r="C29" s="51"/>
      <c r="D29" s="67"/>
      <c r="E29" s="65"/>
      <c r="F29" s="65"/>
      <c r="I29" s="96"/>
      <c r="J29" s="86"/>
      <c r="K29" s="97"/>
      <c r="L29" s="97"/>
    </row>
    <row r="30" spans="1:12">
      <c r="A30" s="66"/>
      <c r="B30" s="120" t="s">
        <v>134</v>
      </c>
      <c r="C30" s="51" t="s">
        <v>33</v>
      </c>
      <c r="D30" s="67">
        <f>200+120+20+50+10+5</f>
        <v>405</v>
      </c>
      <c r="E30" s="65">
        <v>0</v>
      </c>
      <c r="F30" s="65">
        <f t="shared" ref="F30" si="5">E30*D30</f>
        <v>0</v>
      </c>
    </row>
    <row r="31" spans="1:12" s="84" customFormat="1" ht="15">
      <c r="A31" s="27"/>
      <c r="B31" s="135"/>
      <c r="C31" s="29"/>
      <c r="D31" s="26"/>
      <c r="E31" s="14"/>
      <c r="F31" s="14"/>
    </row>
    <row r="32" spans="1:12" ht="22.5">
      <c r="A32" s="27" t="s">
        <v>36</v>
      </c>
      <c r="B32" s="120" t="s">
        <v>40</v>
      </c>
      <c r="C32" s="29"/>
      <c r="D32" s="24"/>
      <c r="E32" s="14"/>
      <c r="F32" s="14"/>
    </row>
    <row r="33" spans="1:6" s="84" customFormat="1" ht="15">
      <c r="A33" s="27"/>
      <c r="B33" s="120" t="s">
        <v>60</v>
      </c>
      <c r="C33" s="29" t="s">
        <v>33</v>
      </c>
      <c r="D33" s="26">
        <f>5</f>
        <v>5</v>
      </c>
      <c r="E33" s="285">
        <v>0</v>
      </c>
      <c r="F33" s="285">
        <f t="shared" ref="F33" si="6">E33*D33</f>
        <v>0</v>
      </c>
    </row>
    <row r="34" spans="1:6" s="84" customFormat="1" ht="15">
      <c r="A34" s="27"/>
      <c r="B34" s="120" t="s">
        <v>61</v>
      </c>
      <c r="C34" s="29" t="s">
        <v>33</v>
      </c>
      <c r="D34" s="26">
        <v>45</v>
      </c>
      <c r="E34" s="285">
        <v>0</v>
      </c>
      <c r="F34" s="14">
        <f t="shared" ref="F34" si="7">E34*D34</f>
        <v>0</v>
      </c>
    </row>
    <row r="35" spans="1:6">
      <c r="A35" s="27"/>
      <c r="B35" s="120"/>
      <c r="C35" s="29"/>
      <c r="D35" s="24"/>
      <c r="E35" s="14"/>
      <c r="F35" s="14"/>
    </row>
    <row r="36" spans="1:6" ht="22.5">
      <c r="A36" s="27" t="s">
        <v>50</v>
      </c>
      <c r="B36" s="125" t="s">
        <v>42</v>
      </c>
      <c r="C36" s="150"/>
      <c r="D36" s="24"/>
      <c r="E36" s="14"/>
      <c r="F36" s="14"/>
    </row>
    <row r="37" spans="1:6">
      <c r="A37" s="27"/>
      <c r="B37" s="125" t="s">
        <v>63</v>
      </c>
      <c r="C37" s="126" t="s">
        <v>33</v>
      </c>
      <c r="D37" s="24">
        <v>5</v>
      </c>
      <c r="E37" s="14">
        <v>0</v>
      </c>
      <c r="F37" s="14">
        <f t="shared" ref="F37" si="8">E37*D37</f>
        <v>0</v>
      </c>
    </row>
    <row r="38" spans="1:6">
      <c r="A38" s="27"/>
      <c r="B38" s="125"/>
      <c r="C38" s="126"/>
      <c r="D38" s="24"/>
      <c r="E38" s="14"/>
      <c r="F38" s="14"/>
    </row>
    <row r="39" spans="1:6" s="84" customFormat="1" ht="49.5" customHeight="1">
      <c r="A39" s="27" t="s">
        <v>51</v>
      </c>
      <c r="B39" s="135" t="s">
        <v>176</v>
      </c>
      <c r="C39" s="29"/>
      <c r="D39" s="26"/>
      <c r="E39" s="21"/>
      <c r="F39" s="21"/>
    </row>
    <row r="40" spans="1:6">
      <c r="A40" s="27"/>
      <c r="B40" s="135" t="s">
        <v>135</v>
      </c>
      <c r="C40" s="22" t="s">
        <v>33</v>
      </c>
      <c r="D40" s="24">
        <v>30</v>
      </c>
      <c r="E40" s="14">
        <v>0</v>
      </c>
      <c r="F40" s="14">
        <f>PRODUCT(D40,E40)</f>
        <v>0</v>
      </c>
    </row>
    <row r="41" spans="1:6">
      <c r="A41" s="27"/>
      <c r="B41" s="135"/>
      <c r="C41" s="22"/>
      <c r="D41" s="24"/>
      <c r="E41" s="14"/>
      <c r="F41" s="14"/>
    </row>
    <row r="42" spans="1:6" s="7" customFormat="1" ht="15">
      <c r="A42" s="22" t="s">
        <v>66</v>
      </c>
      <c r="B42" s="23" t="s">
        <v>269</v>
      </c>
      <c r="C42" s="29" t="s">
        <v>33</v>
      </c>
      <c r="D42" s="25">
        <f>1</f>
        <v>1</v>
      </c>
      <c r="E42" s="285">
        <v>0</v>
      </c>
      <c r="F42" s="285">
        <f t="shared" ref="F42" si="9">E42*D42</f>
        <v>0</v>
      </c>
    </row>
    <row r="43" spans="1:6">
      <c r="A43" s="45"/>
      <c r="B43" s="46"/>
      <c r="C43" s="204"/>
      <c r="D43" s="47"/>
      <c r="E43" s="48"/>
      <c r="F43" s="48"/>
    </row>
    <row r="44" spans="1:6">
      <c r="A44" s="18"/>
      <c r="B44" s="38" t="s">
        <v>136</v>
      </c>
      <c r="C44" s="206"/>
      <c r="D44" s="177"/>
      <c r="E44" s="14"/>
      <c r="F44" s="49">
        <f>SUM(F15:F42)</f>
        <v>0</v>
      </c>
    </row>
    <row r="45" spans="1:6" ht="22.5" customHeight="1">
      <c r="B45" s="86"/>
    </row>
    <row r="46" spans="1:6">
      <c r="B46" s="86"/>
    </row>
    <row r="47" spans="1:6">
      <c r="B47" s="86"/>
    </row>
    <row r="48" spans="1:6">
      <c r="B48" s="98"/>
    </row>
    <row r="49" spans="2:4">
      <c r="B49" s="99"/>
    </row>
    <row r="50" spans="2:4">
      <c r="B50" s="86"/>
    </row>
    <row r="51" spans="2:4">
      <c r="B51" s="86"/>
    </row>
    <row r="52" spans="2:4">
      <c r="B52" s="86"/>
    </row>
    <row r="53" spans="2:4">
      <c r="B53" s="86"/>
    </row>
    <row r="54" spans="2:4">
      <c r="B54" s="86"/>
    </row>
    <row r="58" spans="2:4">
      <c r="C58" s="100"/>
      <c r="D58" s="101"/>
    </row>
    <row r="59" spans="2:4">
      <c r="C59" s="100"/>
      <c r="D59" s="101"/>
    </row>
    <row r="60" spans="2:4">
      <c r="C60" s="100"/>
      <c r="D60" s="101"/>
    </row>
    <row r="61" spans="2:4">
      <c r="B61" s="81"/>
    </row>
  </sheetData>
  <pageMargins left="0.70866141732283505" right="0.70866141732283505" top="0.74803149606299202" bottom="0.74803149606299202" header="0.31496062992126" footer="0.31496062992126"/>
  <pageSetup paperSize="9" scale="70" orientation="portrait" r:id="rId1"/>
  <headerFooter>
    <oddFooter>&amp;C&amp;A&amp;R&amp;P/&amp;N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7"/>
  <dimension ref="A1:L69"/>
  <sheetViews>
    <sheetView view="pageBreakPreview" zoomScale="115" zoomScaleNormal="100" workbookViewId="0">
      <selection activeCell="B10" sqref="B10:B11"/>
    </sheetView>
  </sheetViews>
  <sheetFormatPr defaultColWidth="9.140625" defaultRowHeight="11.25"/>
  <cols>
    <col min="1" max="1" width="8.7109375" style="1" customWidth="1"/>
    <col min="2" max="2" width="50.7109375" style="2" customWidth="1"/>
    <col min="3" max="4" width="10.7109375" style="4" customWidth="1"/>
    <col min="5" max="6" width="9.140625" style="5"/>
    <col min="7" max="16384" width="9.140625" style="6"/>
  </cols>
  <sheetData>
    <row r="1" spans="1:12" s="80" customFormat="1">
      <c r="A1" s="27" t="s">
        <v>101</v>
      </c>
      <c r="B1" s="27" t="s">
        <v>102</v>
      </c>
      <c r="C1" s="29" t="s">
        <v>103</v>
      </c>
      <c r="D1" s="29" t="s">
        <v>104</v>
      </c>
      <c r="E1" s="212" t="s">
        <v>105</v>
      </c>
      <c r="F1" s="212" t="s">
        <v>106</v>
      </c>
    </row>
    <row r="2" spans="1:12" s="80" customFormat="1">
      <c r="A2" s="27"/>
      <c r="B2" s="27"/>
      <c r="C2" s="29"/>
      <c r="D2" s="29"/>
      <c r="E2" s="212"/>
      <c r="F2" s="212"/>
    </row>
    <row r="3" spans="1:12">
      <c r="A3" s="54" t="s">
        <v>17</v>
      </c>
      <c r="B3" s="8" t="s">
        <v>283</v>
      </c>
      <c r="C3" s="13"/>
      <c r="D3" s="13"/>
      <c r="E3" s="17"/>
      <c r="F3" s="17"/>
    </row>
    <row r="4" spans="1:12">
      <c r="A4" s="12"/>
      <c r="B4" s="28"/>
      <c r="C4" s="13"/>
      <c r="D4" s="13"/>
      <c r="E4" s="17"/>
      <c r="F4" s="17"/>
    </row>
    <row r="5" spans="1:12" ht="22.5">
      <c r="A5" s="12" t="s">
        <v>25</v>
      </c>
      <c r="B5" s="30" t="s">
        <v>282</v>
      </c>
      <c r="C5" s="13" t="s">
        <v>26</v>
      </c>
      <c r="D5" s="13">
        <v>1</v>
      </c>
      <c r="E5" s="31">
        <v>0</v>
      </c>
      <c r="F5" s="31">
        <f>E5*D5</f>
        <v>0</v>
      </c>
    </row>
    <row r="6" spans="1:12">
      <c r="A6" s="12"/>
      <c r="B6" s="28"/>
      <c r="C6" s="13"/>
      <c r="D6" s="13"/>
      <c r="E6" s="17"/>
      <c r="F6" s="17"/>
    </row>
    <row r="7" spans="1:12" ht="22.5">
      <c r="A7" s="12" t="s">
        <v>27</v>
      </c>
      <c r="B7" s="30" t="s">
        <v>280</v>
      </c>
      <c r="C7" s="13" t="s">
        <v>26</v>
      </c>
      <c r="D7" s="13">
        <v>1</v>
      </c>
      <c r="E7" s="31">
        <v>0</v>
      </c>
      <c r="F7" s="31">
        <f>E7*D7</f>
        <v>0</v>
      </c>
    </row>
    <row r="8" spans="1:12">
      <c r="A8" s="12"/>
      <c r="B8" s="30"/>
      <c r="C8" s="13"/>
      <c r="D8" s="13"/>
      <c r="E8" s="17"/>
      <c r="F8" s="17"/>
    </row>
    <row r="9" spans="1:12" ht="33.75">
      <c r="A9" s="12" t="s">
        <v>28</v>
      </c>
      <c r="B9" s="30" t="s">
        <v>285</v>
      </c>
      <c r="C9" s="13" t="s">
        <v>26</v>
      </c>
      <c r="D9" s="13">
        <v>1</v>
      </c>
      <c r="E9" s="31">
        <v>0</v>
      </c>
      <c r="F9" s="31">
        <f>E9*D9</f>
        <v>0</v>
      </c>
    </row>
    <row r="10" spans="1:12">
      <c r="A10" s="12"/>
      <c r="B10" s="30"/>
      <c r="C10" s="13"/>
      <c r="D10" s="13"/>
      <c r="E10" s="31"/>
      <c r="F10" s="31"/>
    </row>
    <row r="11" spans="1:12">
      <c r="A11" s="12" t="s">
        <v>29</v>
      </c>
      <c r="B11" s="30" t="s">
        <v>286</v>
      </c>
      <c r="C11" s="13" t="s">
        <v>26</v>
      </c>
      <c r="D11" s="13">
        <v>1</v>
      </c>
      <c r="E11" s="31">
        <v>0</v>
      </c>
      <c r="F11" s="31">
        <f>E11*D11</f>
        <v>0</v>
      </c>
    </row>
    <row r="12" spans="1:12" ht="12" customHeight="1">
      <c r="A12" s="12"/>
      <c r="B12" s="30"/>
      <c r="C12" s="13"/>
      <c r="D12" s="13"/>
      <c r="E12" s="17"/>
      <c r="F12" s="17"/>
    </row>
    <row r="13" spans="1:12">
      <c r="A13" s="12" t="s">
        <v>30</v>
      </c>
      <c r="B13" s="30" t="s">
        <v>281</v>
      </c>
      <c r="C13" s="13" t="s">
        <v>37</v>
      </c>
      <c r="D13" s="13">
        <v>1</v>
      </c>
      <c r="E13" s="31">
        <v>0</v>
      </c>
      <c r="F13" s="31">
        <f>E13*D13</f>
        <v>0</v>
      </c>
    </row>
    <row r="14" spans="1:12">
      <c r="A14" s="12"/>
      <c r="B14" s="30"/>
      <c r="C14" s="13"/>
      <c r="D14" s="13"/>
      <c r="E14" s="31"/>
      <c r="F14" s="31"/>
    </row>
    <row r="15" spans="1:12" s="87" customFormat="1" ht="45">
      <c r="A15" s="66" t="s">
        <v>31</v>
      </c>
      <c r="B15" s="120" t="s">
        <v>277</v>
      </c>
      <c r="C15" s="67"/>
      <c r="D15" s="67"/>
      <c r="E15" s="65"/>
      <c r="F15" s="65"/>
      <c r="I15" s="96"/>
      <c r="J15" s="86"/>
      <c r="K15" s="97"/>
      <c r="L15" s="97"/>
    </row>
    <row r="16" spans="1:12" s="87" customFormat="1">
      <c r="A16" s="66"/>
      <c r="B16" s="120" t="s">
        <v>134</v>
      </c>
      <c r="C16" s="67" t="s">
        <v>33</v>
      </c>
      <c r="D16" s="67">
        <f>40</f>
        <v>40</v>
      </c>
      <c r="E16" s="65">
        <v>0</v>
      </c>
      <c r="F16" s="65">
        <f t="shared" ref="F16" si="0">E16*D16</f>
        <v>0</v>
      </c>
    </row>
    <row r="17" spans="1:6" s="87" customFormat="1">
      <c r="A17" s="66"/>
      <c r="B17" s="120" t="s">
        <v>287</v>
      </c>
      <c r="C17" s="67" t="s">
        <v>33</v>
      </c>
      <c r="D17" s="67">
        <v>5</v>
      </c>
      <c r="E17" s="65">
        <v>0</v>
      </c>
      <c r="F17" s="65">
        <f t="shared" ref="F17" si="1">E17*D17</f>
        <v>0</v>
      </c>
    </row>
    <row r="18" spans="1:6">
      <c r="A18" s="12"/>
      <c r="B18" s="28"/>
      <c r="C18" s="13"/>
      <c r="D18" s="13"/>
      <c r="E18" s="17"/>
      <c r="F18" s="17"/>
    </row>
    <row r="19" spans="1:6" ht="22.5">
      <c r="A19" s="12" t="s">
        <v>32</v>
      </c>
      <c r="B19" s="163" t="s">
        <v>40</v>
      </c>
      <c r="C19" s="13"/>
      <c r="D19" s="13"/>
      <c r="E19" s="17"/>
      <c r="F19" s="17"/>
    </row>
    <row r="20" spans="1:6">
      <c r="A20" s="12"/>
      <c r="B20" s="163" t="s">
        <v>258</v>
      </c>
      <c r="C20" s="13" t="s">
        <v>33</v>
      </c>
      <c r="D20" s="13">
        <f>5</f>
        <v>5</v>
      </c>
      <c r="E20" s="31">
        <v>0</v>
      </c>
      <c r="F20" s="31">
        <f>E20*D20</f>
        <v>0</v>
      </c>
    </row>
    <row r="21" spans="1:6">
      <c r="A21" s="12"/>
      <c r="B21" s="163"/>
      <c r="C21" s="13"/>
      <c r="D21" s="13"/>
      <c r="E21" s="31"/>
      <c r="F21" s="31"/>
    </row>
    <row r="22" spans="1:6" s="7" customFormat="1" ht="15">
      <c r="A22" s="22" t="s">
        <v>34</v>
      </c>
      <c r="B22" s="23" t="s">
        <v>269</v>
      </c>
      <c r="C22" s="67" t="s">
        <v>33</v>
      </c>
      <c r="D22" s="165">
        <v>1.5</v>
      </c>
      <c r="E22" s="285">
        <v>0</v>
      </c>
      <c r="F22" s="285">
        <f t="shared" ref="F22" si="2">E22*D22</f>
        <v>0</v>
      </c>
    </row>
    <row r="23" spans="1:6" s="7" customFormat="1" ht="15">
      <c r="A23" s="22"/>
      <c r="B23" s="23"/>
      <c r="C23" s="67"/>
      <c r="D23" s="165"/>
      <c r="E23" s="285"/>
      <c r="F23" s="285"/>
    </row>
    <row r="24" spans="1:6" s="87" customFormat="1">
      <c r="A24" s="27" t="s">
        <v>36</v>
      </c>
      <c r="B24" s="135" t="s">
        <v>99</v>
      </c>
      <c r="C24" s="29"/>
      <c r="D24" s="29"/>
      <c r="E24" s="285"/>
      <c r="F24" s="285"/>
    </row>
    <row r="25" spans="1:6" s="84" customFormat="1" ht="15">
      <c r="A25" s="27"/>
      <c r="B25" s="151" t="s">
        <v>46</v>
      </c>
      <c r="C25" s="29" t="s">
        <v>26</v>
      </c>
      <c r="D25" s="26">
        <v>1</v>
      </c>
      <c r="E25" s="285">
        <v>0</v>
      </c>
      <c r="F25" s="285">
        <f t="shared" ref="F25" si="3">E25*D25</f>
        <v>0</v>
      </c>
    </row>
    <row r="26" spans="1:6" s="7" customFormat="1" ht="15">
      <c r="A26" s="22"/>
      <c r="B26" s="23"/>
      <c r="C26" s="67"/>
      <c r="D26" s="165"/>
      <c r="E26" s="285"/>
      <c r="F26" s="285"/>
    </row>
    <row r="27" spans="1:6" s="84" customFormat="1" ht="22.5">
      <c r="A27" s="155" t="s">
        <v>50</v>
      </c>
      <c r="B27" s="135" t="s">
        <v>42</v>
      </c>
      <c r="C27" s="164"/>
      <c r="D27" s="119"/>
      <c r="E27" s="14"/>
      <c r="F27" s="14"/>
    </row>
    <row r="28" spans="1:6" s="84" customFormat="1" ht="15">
      <c r="A28" s="152"/>
      <c r="B28" s="135" t="s">
        <v>43</v>
      </c>
      <c r="C28" s="162" t="s">
        <v>33</v>
      </c>
      <c r="D28" s="119">
        <v>5</v>
      </c>
      <c r="E28" s="14">
        <v>0</v>
      </c>
      <c r="F28" s="14">
        <f t="shared" ref="F28" si="4">E28*D28</f>
        <v>0</v>
      </c>
    </row>
    <row r="29" spans="1:6">
      <c r="A29" s="187"/>
      <c r="B29" s="188"/>
      <c r="C29" s="189"/>
      <c r="D29" s="189"/>
      <c r="E29" s="190"/>
      <c r="F29" s="190"/>
    </row>
    <row r="30" spans="1:6">
      <c r="A30" s="191"/>
      <c r="B30" s="8" t="s">
        <v>284</v>
      </c>
      <c r="C30" s="192"/>
      <c r="D30" s="192"/>
      <c r="E30" s="17"/>
      <c r="F30" s="193">
        <f>SUM(F5:F28)</f>
        <v>0</v>
      </c>
    </row>
    <row r="31" spans="1:6">
      <c r="A31" s="12"/>
      <c r="B31" s="194"/>
      <c r="C31" s="195"/>
      <c r="D31" s="196"/>
      <c r="E31" s="17"/>
      <c r="F31" s="17"/>
    </row>
    <row r="32" spans="1:6">
      <c r="B32" s="166"/>
      <c r="C32" s="167"/>
      <c r="D32" s="168"/>
    </row>
    <row r="33" spans="1:4">
      <c r="B33" s="166"/>
      <c r="C33" s="167"/>
      <c r="D33" s="168"/>
    </row>
    <row r="34" spans="1:4">
      <c r="A34" s="169"/>
      <c r="B34" s="93"/>
    </row>
    <row r="35" spans="1:4">
      <c r="A35" s="169"/>
      <c r="B35" s="93"/>
    </row>
    <row r="36" spans="1:4">
      <c r="A36" s="169"/>
      <c r="B36" s="138"/>
    </row>
    <row r="37" spans="1:4">
      <c r="A37" s="169"/>
      <c r="B37" s="78"/>
    </row>
    <row r="38" spans="1:4">
      <c r="A38" s="169"/>
      <c r="B38" s="93"/>
    </row>
    <row r="39" spans="1:4">
      <c r="B39" s="170"/>
      <c r="C39" s="167"/>
      <c r="D39" s="168"/>
    </row>
    <row r="40" spans="1:4">
      <c r="C40" s="171"/>
      <c r="D40" s="101"/>
    </row>
    <row r="42" spans="1:4">
      <c r="B42" s="115"/>
    </row>
    <row r="43" spans="1:4">
      <c r="B43" s="115"/>
    </row>
    <row r="44" spans="1:4">
      <c r="B44" s="115"/>
    </row>
    <row r="45" spans="1:4">
      <c r="B45" s="115"/>
    </row>
    <row r="46" spans="1:4">
      <c r="B46" s="115"/>
    </row>
    <row r="47" spans="1:4">
      <c r="B47" s="115"/>
    </row>
    <row r="48" spans="1:4">
      <c r="B48" s="115"/>
    </row>
    <row r="49" spans="2:2">
      <c r="B49" s="115"/>
    </row>
    <row r="50" spans="2:2">
      <c r="B50" s="115"/>
    </row>
    <row r="51" spans="2:2">
      <c r="B51" s="115"/>
    </row>
    <row r="52" spans="2:2">
      <c r="B52" s="115"/>
    </row>
    <row r="53" spans="2:2">
      <c r="B53" s="115"/>
    </row>
    <row r="54" spans="2:2">
      <c r="B54" s="115"/>
    </row>
    <row r="55" spans="2:2">
      <c r="B55" s="115"/>
    </row>
    <row r="56" spans="2:2">
      <c r="B56" s="115"/>
    </row>
    <row r="57" spans="2:2">
      <c r="B57" s="115"/>
    </row>
    <row r="58" spans="2:2">
      <c r="B58" s="115"/>
    </row>
    <row r="59" spans="2:2">
      <c r="B59" s="115"/>
    </row>
    <row r="60" spans="2:2">
      <c r="B60" s="115"/>
    </row>
    <row r="61" spans="2:2">
      <c r="B61" s="115"/>
    </row>
    <row r="62" spans="2:2">
      <c r="B62" s="115"/>
    </row>
    <row r="63" spans="2:2">
      <c r="B63" s="115"/>
    </row>
    <row r="64" spans="2:2">
      <c r="B64" s="115"/>
    </row>
    <row r="65" spans="2:2">
      <c r="B65" s="115"/>
    </row>
    <row r="66" spans="2:2">
      <c r="B66" s="115"/>
    </row>
    <row r="67" spans="2:2">
      <c r="B67" s="115"/>
    </row>
    <row r="68" spans="2:2">
      <c r="B68" s="115"/>
    </row>
    <row r="69" spans="2:2">
      <c r="B69" s="115"/>
    </row>
  </sheetData>
  <pageMargins left="0.70866141732283505" right="0.70866141732283505" top="0.74803149606299202" bottom="0.74803149606299202" header="0.31496062992126" footer="0.31496062992126"/>
  <pageSetup paperSize="9" scale="73" orientation="portrait" r:id="rId1"/>
  <headerFooter>
    <oddFooter>&amp;C&amp;A&amp;R&amp;P/&amp;N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1"/>
  <dimension ref="A1:L118"/>
  <sheetViews>
    <sheetView view="pageBreakPreview" topLeftCell="A14" zoomScale="115" zoomScaleNormal="100" workbookViewId="0">
      <selection activeCell="E34" sqref="E34"/>
    </sheetView>
  </sheetViews>
  <sheetFormatPr defaultColWidth="9.140625" defaultRowHeight="11.25"/>
  <cols>
    <col min="1" max="1" width="8" style="1" customWidth="1"/>
    <col min="2" max="2" width="51.140625" style="92" customWidth="1"/>
    <col min="3" max="3" width="8.28515625" style="3" customWidth="1"/>
    <col min="4" max="4" width="9.7109375" style="4" customWidth="1"/>
    <col min="5" max="5" width="11.28515625" style="5" customWidth="1"/>
    <col min="6" max="6" width="12.85546875" style="5" customWidth="1"/>
    <col min="7" max="16384" width="9.140625" style="6"/>
  </cols>
  <sheetData>
    <row r="1" spans="1:12" s="80" customFormat="1">
      <c r="A1" s="27" t="s">
        <v>101</v>
      </c>
      <c r="B1" s="27" t="s">
        <v>102</v>
      </c>
      <c r="C1" s="29" t="s">
        <v>103</v>
      </c>
      <c r="D1" s="29" t="s">
        <v>104</v>
      </c>
      <c r="E1" s="36" t="s">
        <v>105</v>
      </c>
      <c r="F1" s="36" t="s">
        <v>106</v>
      </c>
    </row>
    <row r="2" spans="1:12" s="80" customFormat="1">
      <c r="A2" s="27"/>
      <c r="B2" s="27"/>
      <c r="C2" s="29"/>
      <c r="D2" s="29"/>
      <c r="E2" s="36"/>
      <c r="F2" s="36"/>
    </row>
    <row r="3" spans="1:12">
      <c r="A3" s="191" t="s">
        <v>18</v>
      </c>
      <c r="B3" s="209" t="s">
        <v>137</v>
      </c>
      <c r="C3" s="9"/>
      <c r="D3" s="13"/>
      <c r="E3" s="14"/>
      <c r="F3" s="14"/>
    </row>
    <row r="4" spans="1:12" ht="21.75">
      <c r="A4" s="191"/>
      <c r="B4" s="209" t="s">
        <v>138</v>
      </c>
      <c r="C4" s="9"/>
      <c r="D4" s="13"/>
      <c r="E4" s="11"/>
      <c r="F4" s="11"/>
    </row>
    <row r="5" spans="1:12">
      <c r="A5" s="191"/>
      <c r="B5" s="209"/>
      <c r="C5" s="9"/>
      <c r="D5" s="13"/>
      <c r="E5" s="11"/>
      <c r="F5" s="11"/>
    </row>
    <row r="6" spans="1:12">
      <c r="A6" s="20" t="s">
        <v>25</v>
      </c>
      <c r="B6" s="15" t="s">
        <v>191</v>
      </c>
      <c r="C6" s="39"/>
      <c r="D6" s="16"/>
      <c r="E6" s="11"/>
      <c r="F6" s="11"/>
    </row>
    <row r="7" spans="1:12" ht="112.5">
      <c r="A7" s="20"/>
      <c r="B7" s="15" t="s">
        <v>304</v>
      </c>
      <c r="C7" s="39" t="s">
        <v>26</v>
      </c>
      <c r="D7" s="16">
        <v>1</v>
      </c>
      <c r="E7" s="11">
        <v>0</v>
      </c>
      <c r="F7" s="11">
        <f>E7*D7</f>
        <v>0</v>
      </c>
    </row>
    <row r="8" spans="1:12">
      <c r="A8" s="20"/>
      <c r="B8" s="15" t="s">
        <v>305</v>
      </c>
      <c r="C8" s="39" t="s">
        <v>26</v>
      </c>
      <c r="D8" s="16">
        <v>1</v>
      </c>
      <c r="E8" s="11">
        <v>0</v>
      </c>
      <c r="F8" s="11">
        <f>E8*D8</f>
        <v>0</v>
      </c>
    </row>
    <row r="9" spans="1:12">
      <c r="A9" s="20"/>
      <c r="B9" s="15" t="s">
        <v>139</v>
      </c>
      <c r="C9" s="39" t="s">
        <v>26</v>
      </c>
      <c r="D9" s="16">
        <v>1</v>
      </c>
      <c r="E9" s="11">
        <v>0</v>
      </c>
      <c r="F9" s="11">
        <f>E9*D9</f>
        <v>0</v>
      </c>
    </row>
    <row r="10" spans="1:12" s="87" customFormat="1">
      <c r="A10" s="27"/>
      <c r="B10" s="26" t="s">
        <v>140</v>
      </c>
      <c r="C10" s="210" t="s">
        <v>26</v>
      </c>
      <c r="D10" s="211">
        <v>3</v>
      </c>
      <c r="E10" s="212">
        <v>0</v>
      </c>
      <c r="F10" s="212">
        <f t="shared" ref="F10" si="0">PRODUCT(D10,E10)</f>
        <v>0</v>
      </c>
    </row>
    <row r="11" spans="1:12">
      <c r="A11" s="20"/>
      <c r="B11" s="213" t="s">
        <v>157</v>
      </c>
      <c r="C11" s="214" t="s">
        <v>37</v>
      </c>
      <c r="D11" s="215">
        <v>1</v>
      </c>
      <c r="E11" s="216">
        <f>SUM(F7:F10)</f>
        <v>0</v>
      </c>
      <c r="F11" s="216">
        <f t="shared" ref="F11" si="1">E11*D11</f>
        <v>0</v>
      </c>
    </row>
    <row r="12" spans="1:12" ht="12" customHeight="1">
      <c r="A12" s="20"/>
      <c r="B12" s="15"/>
      <c r="C12" s="39"/>
      <c r="D12" s="44"/>
      <c r="E12" s="11"/>
      <c r="F12" s="11"/>
    </row>
    <row r="13" spans="1:12">
      <c r="A13" s="12" t="s">
        <v>27</v>
      </c>
      <c r="B13" s="28" t="s">
        <v>131</v>
      </c>
      <c r="C13" s="9" t="s">
        <v>26</v>
      </c>
      <c r="D13" s="13">
        <v>3</v>
      </c>
      <c r="E13" s="11">
        <v>0</v>
      </c>
      <c r="F13" s="11">
        <f t="shared" ref="F13:F15" si="2">E13*D13</f>
        <v>0</v>
      </c>
      <c r="I13" s="105"/>
      <c r="J13" s="95"/>
      <c r="K13" s="106"/>
      <c r="L13" s="106"/>
    </row>
    <row r="14" spans="1:12">
      <c r="A14" s="12"/>
      <c r="B14" s="28"/>
      <c r="C14" s="9"/>
      <c r="D14" s="13"/>
      <c r="E14" s="11"/>
      <c r="F14" s="11"/>
      <c r="I14" s="105"/>
      <c r="J14" s="95"/>
      <c r="K14" s="106"/>
      <c r="L14" s="106"/>
    </row>
    <row r="15" spans="1:12">
      <c r="A15" s="12" t="s">
        <v>28</v>
      </c>
      <c r="B15" s="55" t="s">
        <v>132</v>
      </c>
      <c r="C15" s="29" t="s">
        <v>26</v>
      </c>
      <c r="D15" s="25">
        <v>3</v>
      </c>
      <c r="E15" s="11">
        <v>0</v>
      </c>
      <c r="F15" s="11">
        <f t="shared" si="2"/>
        <v>0</v>
      </c>
      <c r="I15" s="105"/>
      <c r="J15" s="95"/>
      <c r="K15" s="106"/>
      <c r="L15" s="106"/>
    </row>
    <row r="16" spans="1:12">
      <c r="A16" s="12"/>
      <c r="B16" s="26"/>
      <c r="C16" s="29"/>
      <c r="D16" s="25"/>
      <c r="E16" s="17"/>
      <c r="F16" s="17"/>
      <c r="I16" s="105"/>
      <c r="J16" s="95"/>
      <c r="K16" s="106"/>
      <c r="L16" s="106"/>
    </row>
    <row r="17" spans="1:12">
      <c r="A17" s="12" t="s">
        <v>29</v>
      </c>
      <c r="B17" s="26" t="s">
        <v>133</v>
      </c>
      <c r="C17" s="29" t="s">
        <v>26</v>
      </c>
      <c r="D17" s="25">
        <v>3</v>
      </c>
      <c r="E17" s="11">
        <v>0</v>
      </c>
      <c r="F17" s="11">
        <f t="shared" ref="F17" si="3">E17*D17</f>
        <v>0</v>
      </c>
      <c r="I17" s="105"/>
      <c r="J17" s="95"/>
      <c r="K17" s="106"/>
      <c r="L17" s="106"/>
    </row>
    <row r="18" spans="1:12">
      <c r="A18" s="12"/>
      <c r="B18" s="26"/>
      <c r="C18" s="29"/>
      <c r="D18" s="25"/>
      <c r="E18" s="11"/>
      <c r="F18" s="11"/>
      <c r="I18" s="105"/>
      <c r="J18" s="95"/>
      <c r="K18" s="106"/>
      <c r="L18" s="106"/>
    </row>
    <row r="19" spans="1:12" ht="112.5">
      <c r="A19" s="12" t="s">
        <v>30</v>
      </c>
      <c r="B19" s="15" t="s">
        <v>192</v>
      </c>
      <c r="C19" s="29" t="s">
        <v>26</v>
      </c>
      <c r="D19" s="25">
        <v>3</v>
      </c>
      <c r="E19" s="11">
        <v>0</v>
      </c>
      <c r="F19" s="11">
        <f t="shared" ref="F19" si="4">E19*D19</f>
        <v>0</v>
      </c>
      <c r="I19" s="105"/>
      <c r="J19" s="95"/>
      <c r="K19" s="106"/>
      <c r="L19" s="106"/>
    </row>
    <row r="20" spans="1:12">
      <c r="A20" s="12"/>
      <c r="B20" s="15"/>
      <c r="C20" s="29"/>
      <c r="D20" s="25"/>
      <c r="E20" s="11"/>
      <c r="F20" s="11"/>
      <c r="I20" s="105"/>
      <c r="J20" s="95"/>
      <c r="K20" s="106"/>
      <c r="L20" s="106"/>
    </row>
    <row r="21" spans="1:12">
      <c r="A21" s="12" t="s">
        <v>31</v>
      </c>
      <c r="B21" s="15" t="s">
        <v>141</v>
      </c>
      <c r="C21" s="29" t="s">
        <v>26</v>
      </c>
      <c r="D21" s="25">
        <v>3</v>
      </c>
      <c r="E21" s="11">
        <v>0</v>
      </c>
      <c r="F21" s="11">
        <f t="shared" ref="F21" si="5">E21*D21</f>
        <v>0</v>
      </c>
      <c r="I21" s="105"/>
      <c r="J21" s="95"/>
      <c r="K21" s="106"/>
      <c r="L21" s="106"/>
    </row>
    <row r="22" spans="1:12">
      <c r="A22" s="20"/>
      <c r="B22" s="15"/>
      <c r="C22" s="9"/>
      <c r="D22" s="44"/>
      <c r="E22" s="11"/>
      <c r="F22" s="11"/>
    </row>
    <row r="23" spans="1:12" ht="45">
      <c r="A23" s="52" t="s">
        <v>32</v>
      </c>
      <c r="B23" s="163" t="s">
        <v>278</v>
      </c>
      <c r="C23" s="39"/>
      <c r="D23" s="44"/>
      <c r="E23" s="11"/>
      <c r="F23" s="11"/>
    </row>
    <row r="24" spans="1:12">
      <c r="A24" s="20"/>
      <c r="B24" s="163" t="s">
        <v>251</v>
      </c>
      <c r="C24" s="39" t="s">
        <v>33</v>
      </c>
      <c r="D24" s="44">
        <f>25+45</f>
        <v>70</v>
      </c>
      <c r="E24" s="11">
        <v>0</v>
      </c>
      <c r="F24" s="11">
        <f t="shared" ref="F24" si="6">E24*D24</f>
        <v>0</v>
      </c>
    </row>
    <row r="25" spans="1:12">
      <c r="A25" s="20"/>
      <c r="B25" s="163"/>
      <c r="C25" s="39"/>
      <c r="D25" s="16"/>
      <c r="E25" s="11"/>
      <c r="F25" s="11"/>
    </row>
    <row r="26" spans="1:12" ht="22.5">
      <c r="A26" s="52" t="s">
        <v>34</v>
      </c>
      <c r="B26" s="125" t="s">
        <v>42</v>
      </c>
      <c r="C26" s="150"/>
      <c r="D26" s="10"/>
      <c r="E26" s="11"/>
      <c r="F26" s="11"/>
    </row>
    <row r="27" spans="1:12">
      <c r="A27" s="20"/>
      <c r="B27" s="125" t="s">
        <v>63</v>
      </c>
      <c r="C27" s="126" t="s">
        <v>33</v>
      </c>
      <c r="D27" s="10">
        <v>5</v>
      </c>
      <c r="E27" s="11">
        <v>0</v>
      </c>
      <c r="F27" s="11">
        <f>E27*D27</f>
        <v>0</v>
      </c>
    </row>
    <row r="28" spans="1:12" s="10" customFormat="1">
      <c r="A28" s="20"/>
      <c r="B28" s="125"/>
      <c r="C28" s="126"/>
      <c r="E28" s="11"/>
      <c r="F28" s="11"/>
    </row>
    <row r="29" spans="1:12" s="10" customFormat="1">
      <c r="A29" s="52" t="s">
        <v>36</v>
      </c>
      <c r="B29" s="135" t="s">
        <v>142</v>
      </c>
      <c r="C29" s="39" t="s">
        <v>26</v>
      </c>
      <c r="D29" s="16">
        <v>2</v>
      </c>
      <c r="E29" s="11">
        <v>0</v>
      </c>
      <c r="F29" s="11">
        <f t="shared" ref="F29:F33" si="7">E29*D29</f>
        <v>0</v>
      </c>
    </row>
    <row r="30" spans="1:12" s="10" customFormat="1" ht="12.75">
      <c r="A30" s="20"/>
      <c r="B30" s="136"/>
      <c r="C30" s="39"/>
      <c r="D30" s="16"/>
      <c r="E30" s="11"/>
      <c r="F30" s="11"/>
    </row>
    <row r="31" spans="1:12">
      <c r="A31" s="52" t="s">
        <v>50</v>
      </c>
      <c r="B31" s="135" t="s">
        <v>143</v>
      </c>
      <c r="C31" s="39" t="s">
        <v>37</v>
      </c>
      <c r="D31" s="16">
        <v>1</v>
      </c>
      <c r="E31" s="11">
        <v>0</v>
      </c>
      <c r="F31" s="11">
        <f t="shared" si="7"/>
        <v>0</v>
      </c>
    </row>
    <row r="32" spans="1:12" ht="12.75">
      <c r="A32" s="20"/>
      <c r="B32" s="136"/>
      <c r="C32" s="39"/>
      <c r="D32" s="16"/>
      <c r="E32" s="11"/>
      <c r="F32" s="11"/>
    </row>
    <row r="33" spans="1:6">
      <c r="A33" s="52" t="s">
        <v>51</v>
      </c>
      <c r="B33" s="135" t="s">
        <v>144</v>
      </c>
      <c r="C33" s="39" t="s">
        <v>26</v>
      </c>
      <c r="D33" s="16">
        <v>3</v>
      </c>
      <c r="E33" s="11">
        <v>0</v>
      </c>
      <c r="F33" s="11">
        <f t="shared" si="7"/>
        <v>0</v>
      </c>
    </row>
    <row r="34" spans="1:6">
      <c r="A34" s="12"/>
      <c r="B34" s="30"/>
      <c r="C34" s="9"/>
      <c r="D34" s="13"/>
      <c r="E34" s="11"/>
      <c r="F34" s="11"/>
    </row>
    <row r="35" spans="1:6" ht="14.25">
      <c r="A35" s="34"/>
      <c r="B35" s="56" t="s">
        <v>145</v>
      </c>
      <c r="C35" s="34"/>
      <c r="D35" s="35"/>
      <c r="E35" s="57"/>
      <c r="F35" s="58">
        <f>SUM(F11:F34)</f>
        <v>0</v>
      </c>
    </row>
    <row r="36" spans="1:6">
      <c r="A36" s="3"/>
      <c r="B36" s="104"/>
      <c r="C36" s="108"/>
      <c r="D36" s="109"/>
      <c r="E36" s="110"/>
      <c r="F36" s="83"/>
    </row>
    <row r="37" spans="1:6">
      <c r="A37" s="3"/>
      <c r="B37" s="104"/>
      <c r="C37" s="108"/>
      <c r="D37" s="109"/>
      <c r="E37" s="110"/>
      <c r="F37" s="83"/>
    </row>
    <row r="38" spans="1:6">
      <c r="A38" s="3"/>
      <c r="B38" s="104"/>
      <c r="C38" s="108"/>
      <c r="D38" s="109"/>
      <c r="E38" s="110"/>
      <c r="F38" s="103"/>
    </row>
    <row r="39" spans="1:6">
      <c r="A39" s="3"/>
      <c r="B39" s="104"/>
      <c r="C39" s="108"/>
      <c r="D39" s="109"/>
      <c r="E39" s="110"/>
      <c r="F39" s="83"/>
    </row>
    <row r="40" spans="1:6">
      <c r="A40" s="3"/>
      <c r="B40" s="104"/>
      <c r="C40" s="108"/>
      <c r="D40" s="109"/>
      <c r="E40" s="110"/>
      <c r="F40" s="103"/>
    </row>
    <row r="41" spans="1:6">
      <c r="A41" s="3"/>
      <c r="B41" s="104"/>
      <c r="C41" s="108"/>
      <c r="D41" s="109"/>
      <c r="E41" s="110"/>
      <c r="F41" s="103"/>
    </row>
    <row r="42" spans="1:6">
      <c r="A42" s="3"/>
      <c r="B42" s="104"/>
      <c r="C42" s="108"/>
      <c r="D42" s="109"/>
      <c r="E42" s="110"/>
    </row>
    <row r="43" spans="1:6">
      <c r="A43" s="3"/>
      <c r="B43" s="104"/>
      <c r="C43" s="108"/>
      <c r="D43" s="109"/>
      <c r="E43" s="110"/>
      <c r="F43" s="111"/>
    </row>
    <row r="44" spans="1:6">
      <c r="A44" s="3"/>
      <c r="B44" s="104"/>
      <c r="C44" s="108"/>
      <c r="D44" s="109"/>
      <c r="E44" s="110"/>
      <c r="F44" s="103"/>
    </row>
    <row r="45" spans="1:6">
      <c r="A45" s="3"/>
      <c r="B45" s="104"/>
      <c r="C45" s="108"/>
      <c r="D45" s="109"/>
      <c r="E45" s="110"/>
      <c r="F45" s="83"/>
    </row>
    <row r="46" spans="1:6">
      <c r="A46" s="3"/>
      <c r="B46" s="104"/>
      <c r="C46" s="108"/>
      <c r="D46" s="109"/>
      <c r="E46" s="110"/>
      <c r="F46" s="83"/>
    </row>
    <row r="47" spans="1:6">
      <c r="A47" s="3"/>
      <c r="B47" s="104"/>
      <c r="C47" s="108"/>
      <c r="D47" s="109"/>
      <c r="E47" s="110"/>
      <c r="F47" s="83"/>
    </row>
    <row r="48" spans="1:6">
      <c r="A48" s="3"/>
      <c r="B48" s="104"/>
      <c r="C48" s="108"/>
      <c r="D48" s="109"/>
      <c r="E48" s="110"/>
      <c r="F48" s="83"/>
    </row>
    <row r="49" spans="1:6">
      <c r="A49" s="3"/>
      <c r="B49" s="104"/>
      <c r="C49" s="108"/>
      <c r="D49" s="109"/>
      <c r="E49" s="110"/>
      <c r="F49" s="83"/>
    </row>
    <row r="50" spans="1:6">
      <c r="A50" s="3"/>
      <c r="B50" s="104"/>
      <c r="C50" s="108"/>
      <c r="D50" s="109"/>
      <c r="E50" s="110"/>
      <c r="F50" s="83"/>
    </row>
    <row r="51" spans="1:6">
      <c r="A51" s="3"/>
      <c r="B51" s="104"/>
      <c r="C51" s="112"/>
      <c r="D51" s="109"/>
      <c r="E51" s="110"/>
      <c r="F51" s="83"/>
    </row>
    <row r="52" spans="1:6">
      <c r="A52" s="3"/>
      <c r="B52" s="104"/>
      <c r="C52" s="109"/>
      <c r="D52" s="109"/>
      <c r="E52" s="110"/>
      <c r="F52" s="83"/>
    </row>
    <row r="53" spans="1:6">
      <c r="A53" s="3"/>
      <c r="B53" s="104"/>
      <c r="C53" s="112"/>
      <c r="D53" s="109"/>
      <c r="E53" s="110"/>
      <c r="F53" s="83"/>
    </row>
    <row r="54" spans="1:6">
      <c r="A54" s="3"/>
      <c r="B54" s="108"/>
      <c r="C54" s="109"/>
      <c r="D54" s="109"/>
      <c r="E54" s="110"/>
      <c r="F54" s="83"/>
    </row>
    <row r="55" spans="1:6">
      <c r="A55" s="3"/>
      <c r="B55" s="104"/>
      <c r="C55" s="109"/>
      <c r="D55" s="109"/>
      <c r="E55" s="110"/>
      <c r="F55" s="83"/>
    </row>
    <row r="56" spans="1:6">
      <c r="A56" s="3"/>
      <c r="B56" s="104"/>
      <c r="C56" s="109"/>
      <c r="D56" s="109"/>
      <c r="E56" s="110"/>
    </row>
    <row r="57" spans="1:6">
      <c r="A57" s="3"/>
      <c r="B57" s="104"/>
      <c r="C57" s="109"/>
      <c r="D57" s="109"/>
      <c r="E57" s="110"/>
      <c r="F57" s="83"/>
    </row>
    <row r="58" spans="1:6">
      <c r="A58" s="3"/>
      <c r="B58" s="104"/>
      <c r="C58" s="109"/>
      <c r="D58" s="109"/>
      <c r="E58" s="110"/>
    </row>
    <row r="59" spans="1:6">
      <c r="A59" s="3"/>
      <c r="B59" s="104"/>
      <c r="C59" s="109"/>
      <c r="D59" s="109"/>
      <c r="E59" s="110"/>
      <c r="F59" s="83"/>
    </row>
    <row r="60" spans="1:6">
      <c r="A60" s="3"/>
      <c r="B60" s="104"/>
      <c r="C60" s="109"/>
      <c r="D60" s="109"/>
      <c r="E60" s="110"/>
    </row>
    <row r="61" spans="1:6">
      <c r="A61" s="3"/>
      <c r="B61" s="104"/>
      <c r="C61" s="109"/>
      <c r="D61" s="109"/>
      <c r="E61" s="110"/>
      <c r="F61" s="83"/>
    </row>
    <row r="62" spans="1:6">
      <c r="A62" s="3"/>
      <c r="B62" s="104"/>
      <c r="C62" s="109"/>
      <c r="D62" s="109"/>
      <c r="E62" s="110"/>
    </row>
    <row r="63" spans="1:6">
      <c r="A63" s="3"/>
      <c r="B63" s="104"/>
      <c r="C63" s="109"/>
      <c r="D63" s="109"/>
      <c r="E63" s="110"/>
      <c r="F63" s="83"/>
    </row>
    <row r="64" spans="1:6">
      <c r="A64" s="3"/>
      <c r="B64" s="104"/>
      <c r="C64" s="109"/>
      <c r="D64" s="109"/>
      <c r="E64" s="110"/>
    </row>
    <row r="65" spans="1:6">
      <c r="A65" s="3"/>
      <c r="B65" s="104"/>
      <c r="C65" s="109"/>
      <c r="D65" s="109"/>
      <c r="E65" s="110"/>
    </row>
    <row r="66" spans="1:6">
      <c r="A66" s="3"/>
      <c r="B66" s="104"/>
      <c r="C66" s="109"/>
      <c r="D66" s="109"/>
      <c r="E66" s="110"/>
      <c r="F66" s="83"/>
    </row>
    <row r="67" spans="1:6">
      <c r="A67" s="3"/>
      <c r="B67" s="104"/>
      <c r="C67" s="109"/>
      <c r="D67" s="109"/>
      <c r="E67" s="110"/>
      <c r="F67" s="83"/>
    </row>
    <row r="68" spans="1:6">
      <c r="A68" s="3"/>
      <c r="B68" s="104"/>
      <c r="C68" s="109"/>
      <c r="D68" s="109"/>
      <c r="E68" s="110"/>
    </row>
    <row r="69" spans="1:6">
      <c r="A69" s="3"/>
      <c r="B69" s="104"/>
      <c r="C69" s="109"/>
      <c r="D69" s="109"/>
      <c r="E69" s="110"/>
      <c r="F69" s="83"/>
    </row>
    <row r="70" spans="1:6">
      <c r="A70" s="3"/>
      <c r="B70" s="104"/>
      <c r="C70" s="109"/>
      <c r="D70" s="109"/>
      <c r="E70" s="110"/>
      <c r="F70" s="83"/>
    </row>
    <row r="71" spans="1:6">
      <c r="A71" s="3"/>
      <c r="B71" s="104"/>
      <c r="C71" s="109"/>
      <c r="D71" s="109"/>
      <c r="E71" s="110"/>
    </row>
    <row r="72" spans="1:6">
      <c r="A72" s="3"/>
      <c r="B72" s="104"/>
      <c r="C72" s="109"/>
      <c r="D72" s="109"/>
      <c r="E72" s="110"/>
      <c r="F72" s="83"/>
    </row>
    <row r="73" spans="1:6">
      <c r="A73" s="3"/>
      <c r="B73" s="104"/>
      <c r="C73" s="109"/>
      <c r="D73" s="109"/>
      <c r="E73" s="110"/>
      <c r="F73" s="83"/>
    </row>
    <row r="74" spans="1:6">
      <c r="A74" s="3"/>
      <c r="B74" s="104"/>
      <c r="C74" s="109"/>
      <c r="D74" s="109"/>
      <c r="E74" s="110"/>
    </row>
    <row r="75" spans="1:6">
      <c r="A75" s="3"/>
      <c r="B75" s="104"/>
      <c r="C75" s="104"/>
      <c r="D75" s="109"/>
      <c r="E75" s="110"/>
      <c r="F75" s="102"/>
    </row>
    <row r="76" spans="1:6">
      <c r="A76" s="3"/>
      <c r="B76" s="104"/>
      <c r="C76" s="109"/>
      <c r="D76" s="109"/>
      <c r="E76" s="110"/>
    </row>
    <row r="77" spans="1:6">
      <c r="A77" s="3"/>
      <c r="B77" s="104"/>
      <c r="C77" s="109"/>
      <c r="D77" s="109"/>
      <c r="E77" s="110"/>
    </row>
    <row r="78" spans="1:6">
      <c r="A78" s="3"/>
      <c r="B78" s="104"/>
      <c r="C78" s="109"/>
      <c r="D78" s="109"/>
      <c r="E78" s="110"/>
    </row>
    <row r="79" spans="1:6">
      <c r="A79" s="3"/>
      <c r="B79" s="104"/>
      <c r="C79" s="104"/>
      <c r="D79" s="109"/>
      <c r="E79" s="110"/>
    </row>
    <row r="80" spans="1:6">
      <c r="A80" s="3"/>
      <c r="B80" s="104"/>
      <c r="C80" s="109"/>
      <c r="D80" s="109"/>
      <c r="E80" s="110"/>
    </row>
    <row r="81" spans="1:5">
      <c r="A81" s="3"/>
      <c r="B81" s="104"/>
      <c r="C81" s="109"/>
      <c r="D81" s="109"/>
      <c r="E81" s="110"/>
    </row>
    <row r="82" spans="1:5">
      <c r="A82" s="3"/>
      <c r="B82" s="104"/>
      <c r="C82" s="109"/>
      <c r="D82" s="109"/>
      <c r="E82" s="110"/>
    </row>
    <row r="83" spans="1:5">
      <c r="A83" s="3"/>
      <c r="B83" s="104"/>
      <c r="C83" s="104"/>
      <c r="D83" s="109"/>
      <c r="E83" s="110"/>
    </row>
    <row r="84" spans="1:5">
      <c r="A84" s="3"/>
      <c r="B84" s="104"/>
      <c r="C84" s="109"/>
      <c r="D84" s="109"/>
      <c r="E84" s="110"/>
    </row>
    <row r="85" spans="1:5">
      <c r="A85" s="3"/>
      <c r="B85" s="104"/>
      <c r="C85" s="109"/>
      <c r="D85" s="109"/>
      <c r="E85" s="110"/>
    </row>
    <row r="86" spans="1:5">
      <c r="A86" s="3"/>
      <c r="B86" s="104"/>
      <c r="C86" s="109"/>
      <c r="D86" s="109"/>
      <c r="E86" s="110"/>
    </row>
    <row r="87" spans="1:5">
      <c r="A87" s="3"/>
      <c r="B87" s="104"/>
      <c r="C87" s="112"/>
      <c r="D87" s="109"/>
      <c r="E87" s="110"/>
    </row>
    <row r="88" spans="1:5">
      <c r="A88" s="3"/>
      <c r="B88" s="104"/>
      <c r="C88" s="108"/>
      <c r="D88" s="109"/>
      <c r="E88" s="110"/>
    </row>
    <row r="89" spans="1:5">
      <c r="A89" s="3"/>
      <c r="B89" s="104"/>
      <c r="C89" s="108"/>
      <c r="D89" s="109"/>
      <c r="E89" s="110"/>
    </row>
    <row r="90" spans="1:5">
      <c r="A90" s="3"/>
      <c r="B90" s="104"/>
      <c r="C90" s="108"/>
      <c r="D90" s="109"/>
      <c r="E90" s="110"/>
    </row>
    <row r="91" spans="1:5">
      <c r="A91" s="3"/>
      <c r="B91" s="104"/>
      <c r="C91" s="108"/>
      <c r="D91" s="109"/>
      <c r="E91" s="110"/>
    </row>
    <row r="92" spans="1:5">
      <c r="A92" s="3"/>
      <c r="B92" s="104"/>
      <c r="C92" s="108"/>
      <c r="D92" s="109"/>
      <c r="E92" s="110"/>
    </row>
    <row r="93" spans="1:5">
      <c r="A93" s="3"/>
      <c r="B93" s="104"/>
      <c r="C93" s="108"/>
      <c r="D93" s="109"/>
      <c r="E93" s="110"/>
    </row>
    <row r="94" spans="1:5">
      <c r="A94" s="3"/>
      <c r="B94" s="104"/>
      <c r="C94" s="112"/>
      <c r="D94" s="109"/>
      <c r="E94" s="110"/>
    </row>
    <row r="95" spans="1:5">
      <c r="A95" s="3"/>
      <c r="B95" s="104"/>
      <c r="C95" s="108"/>
      <c r="D95" s="113"/>
      <c r="E95" s="110"/>
    </row>
    <row r="96" spans="1:5">
      <c r="A96" s="3"/>
      <c r="B96" s="104"/>
      <c r="C96" s="108"/>
      <c r="D96" s="113"/>
      <c r="E96" s="110"/>
    </row>
    <row r="97" spans="1:5">
      <c r="A97" s="3"/>
      <c r="B97" s="104"/>
      <c r="C97" s="108"/>
      <c r="D97" s="113"/>
      <c r="E97" s="110"/>
    </row>
    <row r="98" spans="1:5">
      <c r="A98" s="3"/>
      <c r="B98" s="104"/>
      <c r="C98" s="108"/>
      <c r="D98" s="113"/>
      <c r="E98" s="110"/>
    </row>
    <row r="99" spans="1:5">
      <c r="A99" s="3"/>
      <c r="B99" s="104"/>
      <c r="C99" s="108"/>
      <c r="D99" s="113"/>
      <c r="E99" s="110"/>
    </row>
    <row r="100" spans="1:5">
      <c r="A100" s="3"/>
      <c r="B100" s="104"/>
      <c r="C100" s="108"/>
      <c r="D100" s="113"/>
      <c r="E100" s="110"/>
    </row>
    <row r="101" spans="1:5">
      <c r="A101" s="3"/>
      <c r="B101" s="104"/>
      <c r="C101" s="108"/>
      <c r="D101" s="113"/>
      <c r="E101" s="110"/>
    </row>
    <row r="102" spans="1:5">
      <c r="A102" s="3"/>
      <c r="B102" s="104"/>
      <c r="C102" s="108"/>
      <c r="D102" s="113"/>
      <c r="E102" s="110"/>
    </row>
    <row r="103" spans="1:5">
      <c r="A103" s="3"/>
      <c r="B103" s="104"/>
      <c r="C103" s="108"/>
      <c r="D103" s="113"/>
      <c r="E103" s="110"/>
    </row>
    <row r="104" spans="1:5">
      <c r="A104" s="3"/>
      <c r="B104" s="104"/>
      <c r="C104" s="108"/>
      <c r="D104" s="113"/>
      <c r="E104" s="110"/>
    </row>
    <row r="105" spans="1:5">
      <c r="A105" s="3"/>
      <c r="B105" s="104"/>
      <c r="C105" s="108"/>
      <c r="D105" s="113"/>
      <c r="E105" s="110"/>
    </row>
    <row r="106" spans="1:5">
      <c r="A106" s="3"/>
      <c r="B106" s="104"/>
      <c r="C106" s="108"/>
      <c r="D106" s="113"/>
      <c r="E106" s="110"/>
    </row>
    <row r="107" spans="1:5">
      <c r="A107" s="3"/>
      <c r="B107" s="104"/>
      <c r="C107" s="108"/>
      <c r="D107" s="113"/>
      <c r="E107" s="110"/>
    </row>
    <row r="108" spans="1:5">
      <c r="A108" s="3"/>
      <c r="B108" s="104"/>
      <c r="C108" s="108"/>
      <c r="D108" s="113"/>
      <c r="E108" s="110"/>
    </row>
    <row r="109" spans="1:5">
      <c r="A109" s="3"/>
      <c r="B109" s="104"/>
      <c r="C109" s="108"/>
      <c r="D109" s="113"/>
      <c r="E109" s="110"/>
    </row>
    <row r="110" spans="1:5">
      <c r="A110" s="3"/>
      <c r="B110" s="104"/>
      <c r="C110" s="108"/>
      <c r="D110" s="113"/>
      <c r="E110" s="110"/>
    </row>
    <row r="111" spans="1:5">
      <c r="A111" s="3"/>
      <c r="B111" s="104"/>
      <c r="C111" s="108"/>
      <c r="D111" s="113"/>
      <c r="E111" s="110"/>
    </row>
    <row r="112" spans="1:5">
      <c r="B112" s="104"/>
      <c r="C112" s="108"/>
      <c r="D112" s="113"/>
      <c r="E112" s="110"/>
    </row>
    <row r="113" spans="2:5">
      <c r="B113" s="104"/>
      <c r="C113" s="112"/>
      <c r="D113" s="109"/>
      <c r="E113" s="110"/>
    </row>
    <row r="114" spans="2:5">
      <c r="B114" s="107"/>
      <c r="E114" s="77"/>
    </row>
    <row r="115" spans="2:5">
      <c r="B115" s="107"/>
      <c r="E115" s="77"/>
    </row>
    <row r="116" spans="2:5">
      <c r="B116" s="107"/>
      <c r="E116" s="77"/>
    </row>
    <row r="117" spans="2:5">
      <c r="B117" s="107"/>
      <c r="E117" s="77"/>
    </row>
    <row r="118" spans="2:5">
      <c r="B118" s="107"/>
      <c r="E118" s="77"/>
    </row>
  </sheetData>
  <pageMargins left="0.70866141732283505" right="0.70866141732283505" top="0.74803149606299202" bottom="0.74803149606299202" header="0.31496062992126" footer="0.31496062992126"/>
  <pageSetup paperSize="9" scale="71" orientation="portrait" r:id="rId1"/>
  <headerFooter>
    <oddFooter>&amp;C&amp;A&amp;R&amp;P/&amp;N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2"/>
  <sheetViews>
    <sheetView view="pageBreakPreview" topLeftCell="A13" zoomScale="114" zoomScaleNormal="100" zoomScaleSheetLayoutView="114" workbookViewId="0">
      <selection activeCell="B11" sqref="B11"/>
    </sheetView>
  </sheetViews>
  <sheetFormatPr defaultRowHeight="15"/>
  <cols>
    <col min="1" max="1" width="8.7109375" style="84" customWidth="1"/>
    <col min="2" max="2" width="50.7109375" style="84" customWidth="1"/>
    <col min="3" max="3" width="10.7109375" style="114" customWidth="1"/>
    <col min="4" max="4" width="10.7109375" style="84" customWidth="1"/>
    <col min="5" max="6" width="9.140625" style="88"/>
    <col min="7" max="16384" width="9.140625" style="84"/>
  </cols>
  <sheetData>
    <row r="1" spans="1:6" s="80" customFormat="1" ht="11.25">
      <c r="A1" s="27" t="s">
        <v>101</v>
      </c>
      <c r="B1" s="27" t="s">
        <v>102</v>
      </c>
      <c r="C1" s="24" t="s">
        <v>103</v>
      </c>
      <c r="D1" s="29" t="s">
        <v>104</v>
      </c>
      <c r="E1" s="212" t="s">
        <v>105</v>
      </c>
      <c r="F1" s="212" t="s">
        <v>106</v>
      </c>
    </row>
    <row r="2" spans="1:6" s="80" customFormat="1" ht="11.25">
      <c r="A2" s="27"/>
      <c r="B2" s="27"/>
      <c r="C2" s="24"/>
      <c r="D2" s="29"/>
      <c r="E2" s="212"/>
      <c r="F2" s="212"/>
    </row>
    <row r="3" spans="1:6">
      <c r="A3" s="18" t="s">
        <v>19</v>
      </c>
      <c r="B3" s="38" t="s">
        <v>177</v>
      </c>
      <c r="C3" s="24"/>
      <c r="D3" s="24"/>
      <c r="E3" s="14"/>
      <c r="F3" s="14"/>
    </row>
    <row r="4" spans="1:6">
      <c r="A4" s="27"/>
      <c r="B4" s="37"/>
      <c r="C4" s="24"/>
      <c r="D4" s="24"/>
      <c r="E4" s="14"/>
      <c r="F4" s="14"/>
    </row>
    <row r="5" spans="1:6" ht="45.75">
      <c r="A5" s="27" t="s">
        <v>25</v>
      </c>
      <c r="B5" s="129" t="s">
        <v>249</v>
      </c>
      <c r="C5" s="42" t="s">
        <v>26</v>
      </c>
      <c r="D5" s="41">
        <v>1</v>
      </c>
      <c r="E5" s="31">
        <v>0</v>
      </c>
      <c r="F5" s="31">
        <f>E5*D5</f>
        <v>0</v>
      </c>
    </row>
    <row r="6" spans="1:6">
      <c r="A6" s="27"/>
      <c r="B6" s="23"/>
      <c r="C6" s="24"/>
      <c r="D6" s="24"/>
      <c r="E6" s="31"/>
      <c r="F6" s="14"/>
    </row>
    <row r="7" spans="1:6">
      <c r="A7" s="27" t="s">
        <v>27</v>
      </c>
      <c r="B7" s="71" t="s">
        <v>178</v>
      </c>
      <c r="C7" s="24" t="s">
        <v>26</v>
      </c>
      <c r="D7" s="24">
        <v>1</v>
      </c>
      <c r="E7" s="31">
        <v>0</v>
      </c>
      <c r="F7" s="31">
        <f>E7*D7</f>
        <v>0</v>
      </c>
    </row>
    <row r="8" spans="1:6">
      <c r="A8" s="27"/>
      <c r="B8" s="71"/>
      <c r="C8" s="24"/>
      <c r="D8" s="24"/>
      <c r="E8" s="31"/>
      <c r="F8" s="14"/>
    </row>
    <row r="9" spans="1:6">
      <c r="A9" s="27" t="s">
        <v>28</v>
      </c>
      <c r="B9" s="23" t="s">
        <v>179</v>
      </c>
      <c r="C9" s="36" t="s">
        <v>26</v>
      </c>
      <c r="D9" s="25">
        <v>1</v>
      </c>
      <c r="E9" s="31">
        <v>0</v>
      </c>
      <c r="F9" s="31">
        <f>E9*D9</f>
        <v>0</v>
      </c>
    </row>
    <row r="10" spans="1:6">
      <c r="A10" s="27"/>
      <c r="B10" s="23"/>
      <c r="C10" s="36"/>
      <c r="D10" s="25"/>
      <c r="E10" s="31"/>
      <c r="F10" s="14"/>
    </row>
    <row r="11" spans="1:6">
      <c r="A11" s="27" t="s">
        <v>29</v>
      </c>
      <c r="B11" s="23" t="s">
        <v>180</v>
      </c>
      <c r="C11" s="36" t="s">
        <v>26</v>
      </c>
      <c r="D11" s="25">
        <v>1</v>
      </c>
      <c r="E11" s="31">
        <v>0</v>
      </c>
      <c r="F11" s="31">
        <f>E11*D11</f>
        <v>0</v>
      </c>
    </row>
    <row r="12" spans="1:6">
      <c r="A12" s="27"/>
      <c r="B12" s="23"/>
      <c r="C12" s="36"/>
      <c r="D12" s="25"/>
      <c r="E12" s="31"/>
      <c r="F12" s="14"/>
    </row>
    <row r="13" spans="1:6">
      <c r="A13" s="27" t="s">
        <v>30</v>
      </c>
      <c r="B13" s="23" t="s">
        <v>181</v>
      </c>
      <c r="C13" s="36" t="s">
        <v>26</v>
      </c>
      <c r="D13" s="25">
        <v>1</v>
      </c>
      <c r="E13" s="31">
        <v>0</v>
      </c>
      <c r="F13" s="31">
        <f>E13*D13</f>
        <v>0</v>
      </c>
    </row>
    <row r="14" spans="1:6">
      <c r="A14" s="27"/>
      <c r="B14" s="71"/>
      <c r="C14" s="24"/>
      <c r="D14" s="24"/>
      <c r="E14" s="31"/>
      <c r="F14" s="14"/>
    </row>
    <row r="15" spans="1:6" ht="23.25">
      <c r="A15" s="27" t="s">
        <v>31</v>
      </c>
      <c r="B15" s="23" t="s">
        <v>182</v>
      </c>
      <c r="C15" s="24" t="s">
        <v>26</v>
      </c>
      <c r="D15" s="25">
        <v>10</v>
      </c>
      <c r="E15" s="31">
        <v>0</v>
      </c>
      <c r="F15" s="31">
        <f>E15*D15</f>
        <v>0</v>
      </c>
    </row>
    <row r="16" spans="1:6">
      <c r="A16" s="27"/>
      <c r="B16" s="23"/>
      <c r="C16" s="24"/>
      <c r="D16" s="25"/>
      <c r="E16" s="31"/>
      <c r="F16" s="14"/>
    </row>
    <row r="17" spans="1:6" ht="23.25">
      <c r="A17" s="27" t="s">
        <v>32</v>
      </c>
      <c r="B17" s="71" t="s">
        <v>183</v>
      </c>
      <c r="C17" s="24" t="s">
        <v>26</v>
      </c>
      <c r="D17" s="24">
        <v>10</v>
      </c>
      <c r="E17" s="31">
        <v>0</v>
      </c>
      <c r="F17" s="31">
        <f>E17*D17</f>
        <v>0</v>
      </c>
    </row>
    <row r="18" spans="1:6">
      <c r="A18" s="27"/>
      <c r="B18" s="71"/>
      <c r="C18" s="24"/>
      <c r="D18" s="24"/>
      <c r="E18" s="31"/>
      <c r="F18" s="14"/>
    </row>
    <row r="19" spans="1:6" ht="35.25" customHeight="1">
      <c r="A19" s="27" t="s">
        <v>34</v>
      </c>
      <c r="B19" s="133" t="s">
        <v>184</v>
      </c>
      <c r="C19" s="24" t="s">
        <v>26</v>
      </c>
      <c r="D19" s="24">
        <v>1</v>
      </c>
      <c r="E19" s="31">
        <v>0</v>
      </c>
      <c r="F19" s="31">
        <f>E19*D19</f>
        <v>0</v>
      </c>
    </row>
    <row r="20" spans="1:6">
      <c r="A20" s="27"/>
      <c r="B20" s="71"/>
      <c r="C20" s="24"/>
      <c r="D20" s="24"/>
      <c r="E20" s="31"/>
      <c r="F20" s="14"/>
    </row>
    <row r="21" spans="1:6" ht="22.5">
      <c r="A21" s="72" t="s">
        <v>36</v>
      </c>
      <c r="B21" s="130" t="s">
        <v>250</v>
      </c>
      <c r="C21" s="131" t="s">
        <v>26</v>
      </c>
      <c r="D21" s="132">
        <v>1</v>
      </c>
      <c r="E21" s="31">
        <v>0</v>
      </c>
      <c r="F21" s="31">
        <f>E21*D21</f>
        <v>0</v>
      </c>
    </row>
    <row r="22" spans="1:6">
      <c r="A22" s="72"/>
      <c r="B22" s="134"/>
      <c r="C22" s="24"/>
      <c r="D22" s="24"/>
      <c r="E22" s="31"/>
      <c r="F22" s="14"/>
    </row>
    <row r="23" spans="1:6" ht="22.5">
      <c r="A23" s="27" t="s">
        <v>50</v>
      </c>
      <c r="B23" s="73" t="s">
        <v>185</v>
      </c>
      <c r="C23" s="42" t="s">
        <v>37</v>
      </c>
      <c r="D23" s="41">
        <v>1</v>
      </c>
      <c r="E23" s="31">
        <v>0</v>
      </c>
      <c r="F23" s="31">
        <f>E23*D23</f>
        <v>0</v>
      </c>
    </row>
    <row r="24" spans="1:6">
      <c r="A24" s="27"/>
      <c r="B24" s="73"/>
      <c r="C24" s="42"/>
      <c r="D24" s="41"/>
      <c r="E24" s="74"/>
      <c r="F24" s="50"/>
    </row>
    <row r="25" spans="1:6">
      <c r="A25" s="27" t="s">
        <v>51</v>
      </c>
      <c r="B25" s="59" t="s">
        <v>186</v>
      </c>
      <c r="C25" s="42" t="s">
        <v>37</v>
      </c>
      <c r="D25" s="41">
        <v>1</v>
      </c>
      <c r="E25" s="31">
        <v>0</v>
      </c>
      <c r="F25" s="31">
        <f>E25*D25</f>
        <v>0</v>
      </c>
    </row>
    <row r="26" spans="1:6">
      <c r="A26" s="27"/>
      <c r="B26" s="59"/>
      <c r="C26" s="42"/>
      <c r="D26" s="41"/>
      <c r="E26" s="74"/>
      <c r="F26" s="50"/>
    </row>
    <row r="27" spans="1:6">
      <c r="A27" s="27" t="s">
        <v>66</v>
      </c>
      <c r="B27" s="59" t="s">
        <v>187</v>
      </c>
      <c r="C27" s="42" t="s">
        <v>37</v>
      </c>
      <c r="D27" s="41">
        <v>1</v>
      </c>
      <c r="E27" s="31">
        <v>0</v>
      </c>
      <c r="F27" s="31">
        <f>E27*D27</f>
        <v>0</v>
      </c>
    </row>
    <row r="28" spans="1:6">
      <c r="A28" s="27"/>
      <c r="B28" s="23"/>
      <c r="C28" s="24"/>
      <c r="D28" s="24"/>
      <c r="E28" s="31"/>
      <c r="F28" s="14"/>
    </row>
    <row r="29" spans="1:6">
      <c r="A29" s="27" t="s">
        <v>67</v>
      </c>
      <c r="B29" s="37" t="s">
        <v>188</v>
      </c>
      <c r="C29" s="24" t="s">
        <v>37</v>
      </c>
      <c r="D29" s="24">
        <v>1</v>
      </c>
      <c r="E29" s="31">
        <v>0</v>
      </c>
      <c r="F29" s="31">
        <f>E29*D29</f>
        <v>0</v>
      </c>
    </row>
    <row r="30" spans="1:6">
      <c r="A30" s="27"/>
      <c r="B30" s="37"/>
      <c r="C30" s="24"/>
      <c r="D30" s="24"/>
      <c r="E30" s="31"/>
      <c r="F30" s="14"/>
    </row>
    <row r="31" spans="1:6" ht="33.75">
      <c r="A31" s="64" t="s">
        <v>68</v>
      </c>
      <c r="B31" s="120" t="s">
        <v>279</v>
      </c>
      <c r="C31" s="24"/>
      <c r="D31" s="24"/>
      <c r="E31" s="31"/>
      <c r="F31" s="31"/>
    </row>
    <row r="32" spans="1:6">
      <c r="A32" s="27"/>
      <c r="B32" s="37" t="s">
        <v>198</v>
      </c>
      <c r="C32" s="24" t="s">
        <v>33</v>
      </c>
      <c r="D32" s="24">
        <f>155</f>
        <v>155</v>
      </c>
      <c r="E32" s="31">
        <v>0</v>
      </c>
      <c r="F32" s="31">
        <f>E32*D32</f>
        <v>0</v>
      </c>
    </row>
    <row r="33" spans="1:6">
      <c r="A33" s="27"/>
      <c r="B33" s="37"/>
      <c r="C33" s="24"/>
      <c r="D33" s="24"/>
      <c r="E33" s="31"/>
      <c r="F33" s="31"/>
    </row>
    <row r="34" spans="1:6" ht="22.5">
      <c r="A34" s="27" t="s">
        <v>69</v>
      </c>
      <c r="B34" s="120" t="s">
        <v>40</v>
      </c>
      <c r="C34" s="24"/>
      <c r="D34" s="26"/>
      <c r="E34" s="285"/>
      <c r="F34" s="285"/>
    </row>
    <row r="35" spans="1:6">
      <c r="A35" s="27"/>
      <c r="B35" s="120" t="s">
        <v>60</v>
      </c>
      <c r="C35" s="24" t="s">
        <v>33</v>
      </c>
      <c r="D35" s="26">
        <v>5</v>
      </c>
      <c r="E35" s="285">
        <v>0</v>
      </c>
      <c r="F35" s="285">
        <f t="shared" ref="F35" si="0">E35*D35</f>
        <v>0</v>
      </c>
    </row>
    <row r="36" spans="1:6">
      <c r="A36" s="27"/>
      <c r="B36" s="120"/>
      <c r="C36" s="24"/>
      <c r="D36" s="24"/>
      <c r="E36" s="31"/>
      <c r="F36" s="31"/>
    </row>
    <row r="37" spans="1:6" ht="23.25">
      <c r="A37" s="27" t="s">
        <v>70</v>
      </c>
      <c r="B37" s="125" t="s">
        <v>42</v>
      </c>
      <c r="C37" s="164"/>
      <c r="D37" s="26"/>
      <c r="E37" s="31"/>
      <c r="F37" s="14"/>
    </row>
    <row r="38" spans="1:6">
      <c r="A38" s="27"/>
      <c r="B38" s="125" t="s">
        <v>189</v>
      </c>
      <c r="C38" s="162" t="s">
        <v>33</v>
      </c>
      <c r="D38" s="26">
        <v>15</v>
      </c>
      <c r="E38" s="31">
        <v>0</v>
      </c>
      <c r="F38" s="14">
        <f>E38*D38</f>
        <v>0</v>
      </c>
    </row>
    <row r="39" spans="1:6">
      <c r="A39" s="27"/>
      <c r="B39" s="125"/>
      <c r="C39" s="162"/>
      <c r="D39" s="26"/>
      <c r="E39" s="31"/>
      <c r="F39" s="14"/>
    </row>
    <row r="40" spans="1:6" s="7" customFormat="1">
      <c r="A40" s="22" t="s">
        <v>71</v>
      </c>
      <c r="B40" s="23" t="s">
        <v>269</v>
      </c>
      <c r="C40" s="24" t="s">
        <v>33</v>
      </c>
      <c r="D40" s="165">
        <v>1.5</v>
      </c>
      <c r="E40" s="285">
        <v>0</v>
      </c>
      <c r="F40" s="285">
        <f t="shared" ref="F40" si="1">E40*D40</f>
        <v>0</v>
      </c>
    </row>
    <row r="41" spans="1:6">
      <c r="A41" s="45"/>
      <c r="B41" s="46"/>
      <c r="C41" s="47"/>
      <c r="D41" s="47"/>
      <c r="E41" s="48"/>
      <c r="F41" s="48"/>
    </row>
    <row r="42" spans="1:6">
      <c r="A42" s="27"/>
      <c r="B42" s="38" t="s">
        <v>190</v>
      </c>
      <c r="C42" s="24"/>
      <c r="D42" s="24"/>
      <c r="E42" s="14"/>
      <c r="F42" s="49">
        <f>SUM(F5:F41)</f>
        <v>0</v>
      </c>
    </row>
  </sheetData>
  <pageMargins left="0.70866141732283505" right="0.70866141732283505" top="0.74803149606299202" bottom="0.74803149606299202" header="0.31496062992126" footer="0.31496062992126"/>
  <pageSetup paperSize="9" scale="80" orientation="portrait" r:id="rId1"/>
  <headerFooter>
    <oddFooter>&amp;C&amp;A&amp;R&amp;P/&amp;N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12</vt:i4>
      </vt:variant>
    </vt:vector>
  </HeadingPairs>
  <TitlesOfParts>
    <vt:vector size="24" baseType="lpstr">
      <vt:lpstr>REKAPITULACIJA</vt:lpstr>
      <vt:lpstr>A. RAZSVETLJAVA</vt:lpstr>
      <vt:lpstr>B. ZASILNA RAZSVETLJAVA</vt:lpstr>
      <vt:lpstr>C. MOČ</vt:lpstr>
      <vt:lpstr>D. RAZDELILNIKI</vt:lpstr>
      <vt:lpstr>E. IKS</vt:lpstr>
      <vt:lpstr>F. VIDEODOMOFON</vt:lpstr>
      <vt:lpstr>G. VIDEO NADZOR</vt:lpstr>
      <vt:lpstr>H. TEHNIČNO VAROVANJE</vt:lpstr>
      <vt:lpstr>I. JAVLJANJE POŽARA</vt:lpstr>
      <vt:lpstr>J. UPS</vt:lpstr>
      <vt:lpstr>K. DOKUMENTACIJA</vt:lpstr>
      <vt:lpstr>'A. RAZSVETLJAVA'!Področje_tiskanja</vt:lpstr>
      <vt:lpstr>'B. ZASILNA RAZSVETLJAVA'!Področje_tiskanja</vt:lpstr>
      <vt:lpstr>'C. MOČ'!Področje_tiskanja</vt:lpstr>
      <vt:lpstr>'D. RAZDELILNIKI'!Področje_tiskanja</vt:lpstr>
      <vt:lpstr>'E. IKS'!Področje_tiskanja</vt:lpstr>
      <vt:lpstr>'F. VIDEODOMOFON'!Področje_tiskanja</vt:lpstr>
      <vt:lpstr>'G. VIDEO NADZOR'!Področje_tiskanja</vt:lpstr>
      <vt:lpstr>'H. TEHNIČNO VAROVANJE'!Področje_tiskanja</vt:lpstr>
      <vt:lpstr>'I. JAVLJANJE POŽARA'!Področje_tiskanja</vt:lpstr>
      <vt:lpstr>'J. UPS'!Področje_tiskanja</vt:lpstr>
      <vt:lpstr>'K. DOKUMENTACIJA'!Področje_tiskanja</vt:lpstr>
      <vt:lpstr>REKAPITULACIJA!Področje_tiskanja</vt:lpstr>
    </vt:vector>
  </TitlesOfParts>
  <Company>EUROLUX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Damjan Mršič</dc:creator>
  <cp:lastModifiedBy>damjan3</cp:lastModifiedBy>
  <cp:lastPrinted>2023-07-12T13:04:09Z</cp:lastPrinted>
  <dcterms:created xsi:type="dcterms:W3CDTF">2010-11-13T12:00:00Z</dcterms:created>
  <dcterms:modified xsi:type="dcterms:W3CDTF">2023-07-12T13:19:21Z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DC058BAE84BA40D3A14ED60CB6C62E96</vt:lpwstr>
  </property>
  <property fmtid="{D5CDD505-2E9C-101B-9397-08002B2CF9AE}" pid="3" name="KSOProductBuildVer">
    <vt:lpwstr>1033-11.2.0.11417</vt:lpwstr>
  </property>
</Properties>
</file>